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coloradodiocese-my.sharepoint.com/personal/janey_episcopalcolorado_org/Documents/Administration Committee/2026 Administration Committee for 2027 plan year/2027 Health Plan Info - Claude/"/>
    </mc:Choice>
  </mc:AlternateContent>
  <xr:revisionPtr revIDLastSave="0" documentId="8_{74A6ED7C-EFF0-4AB6-952E-9C2252140F3A}" xr6:coauthVersionLast="47" xr6:coauthVersionMax="47" xr10:uidLastSave="{00000000-0000-0000-0000-000000000000}"/>
  <workbookProtection workbookAlgorithmName="SHA-512" workbookHashValue="ezlDVGV2ieaQhOdaU0IWPMfVNRRuezLYSW/hLLkfbe1vxcMtQ3gMf+dHT/2lqFMqdDc43+FEPvfaA/m2rRWc2Q==" workbookSaltValue="mtpArT0ofjyLCXWFCD9e2A==" workbookSpinCount="100000" lockStructure="1"/>
  <bookViews>
    <workbookView xWindow="-120" yWindow="-120" windowWidth="29040" windowHeight="15720" tabRatio="500" firstSheet="1" activeTab="1" xr2:uid="{00000000-000D-0000-FFFF-FFFF00000000}"/>
  </bookViews>
  <sheets>
    <sheet name="All " sheetId="1" state="hidden" r:id="rId1"/>
    <sheet name="Single" sheetId="2" r:id="rId2"/>
    <sheet name="Plus 1 Dependent" sheetId="3" r:id="rId3"/>
    <sheet name="Family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" i="1" l="1"/>
  <c r="D5" i="1"/>
  <c r="J17" i="3" s="1"/>
  <c r="B28" i="3" s="1"/>
  <c r="C28" i="3" s="1"/>
  <c r="B5" i="1"/>
  <c r="F36" i="1"/>
  <c r="D36" i="1"/>
  <c r="B36" i="1"/>
  <c r="J19" i="2" s="1"/>
  <c r="B29" i="2" s="1"/>
  <c r="C29" i="2" s="1"/>
  <c r="F78" i="1"/>
  <c r="F76" i="1"/>
  <c r="D78" i="1"/>
  <c r="D76" i="1"/>
  <c r="B78" i="1"/>
  <c r="B76" i="1"/>
  <c r="F71" i="1"/>
  <c r="I34" i="4" s="1"/>
  <c r="F69" i="1"/>
  <c r="D71" i="1"/>
  <c r="D69" i="1"/>
  <c r="B71" i="1"/>
  <c r="B69" i="1"/>
  <c r="F64" i="1"/>
  <c r="I33" i="4" s="1"/>
  <c r="F62" i="1"/>
  <c r="D64" i="1"/>
  <c r="D62" i="1"/>
  <c r="B64" i="1"/>
  <c r="B62" i="1"/>
  <c r="J35" i="4"/>
  <c r="I35" i="4"/>
  <c r="C35" i="4"/>
  <c r="B35" i="4"/>
  <c r="E35" i="4" s="1"/>
  <c r="J34" i="4"/>
  <c r="C34" i="4"/>
  <c r="B34" i="4"/>
  <c r="L33" i="4"/>
  <c r="J33" i="4"/>
  <c r="C33" i="4"/>
  <c r="D33" i="4" s="1"/>
  <c r="B33" i="4"/>
  <c r="E33" i="4" s="1"/>
  <c r="F33" i="4" s="1"/>
  <c r="B24" i="4"/>
  <c r="C23" i="4"/>
  <c r="B23" i="4"/>
  <c r="E23" i="4" s="1"/>
  <c r="F23" i="4" s="1"/>
  <c r="J19" i="4"/>
  <c r="L19" i="4" s="1"/>
  <c r="D29" i="4" s="1"/>
  <c r="I19" i="4"/>
  <c r="C19" i="4"/>
  <c r="D19" i="4" s="1"/>
  <c r="B19" i="4"/>
  <c r="E19" i="4" s="1"/>
  <c r="G19" i="4" s="1"/>
  <c r="J18" i="4"/>
  <c r="I18" i="4"/>
  <c r="C18" i="4"/>
  <c r="D18" i="4" s="1"/>
  <c r="B18" i="4"/>
  <c r="J17" i="4"/>
  <c r="B28" i="4" s="1"/>
  <c r="C28" i="4" s="1"/>
  <c r="I17" i="4"/>
  <c r="C17" i="4"/>
  <c r="G17" i="4" s="1"/>
  <c r="B17" i="4"/>
  <c r="E17" i="4" s="1"/>
  <c r="J16" i="4"/>
  <c r="I16" i="4"/>
  <c r="C16" i="4"/>
  <c r="B16" i="4"/>
  <c r="E16" i="4" s="1"/>
  <c r="F16" i="4" s="1"/>
  <c r="J15" i="4"/>
  <c r="I15" i="4"/>
  <c r="C15" i="4"/>
  <c r="G15" i="4" s="1"/>
  <c r="K15" i="4" s="1"/>
  <c r="B15" i="4"/>
  <c r="E15" i="4" s="1"/>
  <c r="F15" i="4" s="1"/>
  <c r="J14" i="4"/>
  <c r="L14" i="4" s="1"/>
  <c r="I14" i="4"/>
  <c r="G14" i="4"/>
  <c r="K14" i="4" s="1"/>
  <c r="F14" i="4"/>
  <c r="E14" i="4"/>
  <c r="D14" i="4"/>
  <c r="C14" i="4"/>
  <c r="B14" i="4"/>
  <c r="B7" i="4"/>
  <c r="J35" i="3"/>
  <c r="I35" i="3"/>
  <c r="C35" i="3"/>
  <c r="D35" i="3" s="1"/>
  <c r="B35" i="3"/>
  <c r="J34" i="3"/>
  <c r="I34" i="3"/>
  <c r="D34" i="3"/>
  <c r="C34" i="3"/>
  <c r="B34" i="3"/>
  <c r="E34" i="3" s="1"/>
  <c r="J33" i="3"/>
  <c r="I33" i="3"/>
  <c r="C33" i="3"/>
  <c r="D33" i="3" s="1"/>
  <c r="B33" i="3"/>
  <c r="G24" i="3"/>
  <c r="H24" i="3" s="1"/>
  <c r="F24" i="3"/>
  <c r="C23" i="3"/>
  <c r="B23" i="3"/>
  <c r="E23" i="3" s="1"/>
  <c r="F23" i="3" s="1"/>
  <c r="J19" i="3"/>
  <c r="B29" i="3" s="1"/>
  <c r="C29" i="3" s="1"/>
  <c r="I19" i="3"/>
  <c r="C19" i="3"/>
  <c r="B19" i="3"/>
  <c r="E19" i="3" s="1"/>
  <c r="F19" i="3" s="1"/>
  <c r="L18" i="3"/>
  <c r="J18" i="3"/>
  <c r="I18" i="3"/>
  <c r="C18" i="3"/>
  <c r="D18" i="3" s="1"/>
  <c r="B18" i="3"/>
  <c r="E18" i="3" s="1"/>
  <c r="F18" i="3" s="1"/>
  <c r="I17" i="3"/>
  <c r="E17" i="3"/>
  <c r="D17" i="3"/>
  <c r="C17" i="3"/>
  <c r="B17" i="3"/>
  <c r="J16" i="3"/>
  <c r="I16" i="3"/>
  <c r="C16" i="3"/>
  <c r="G16" i="3" s="1"/>
  <c r="B16" i="3"/>
  <c r="E16" i="3" s="1"/>
  <c r="J15" i="3"/>
  <c r="I15" i="3"/>
  <c r="C15" i="3"/>
  <c r="B15" i="3"/>
  <c r="E15" i="3" s="1"/>
  <c r="J14" i="3"/>
  <c r="I14" i="3"/>
  <c r="C14" i="3"/>
  <c r="B14" i="3"/>
  <c r="E14" i="3" s="1"/>
  <c r="F14" i="3" s="1"/>
  <c r="B7" i="3"/>
  <c r="L35" i="2"/>
  <c r="J35" i="2"/>
  <c r="I35" i="2"/>
  <c r="C35" i="2"/>
  <c r="D35" i="2" s="1"/>
  <c r="B35" i="2"/>
  <c r="E35" i="2" s="1"/>
  <c r="F35" i="2" s="1"/>
  <c r="J34" i="2"/>
  <c r="I34" i="2"/>
  <c r="E34" i="2"/>
  <c r="F34" i="2" s="1"/>
  <c r="D34" i="2"/>
  <c r="C34" i="2"/>
  <c r="B34" i="2"/>
  <c r="J33" i="2"/>
  <c r="I33" i="2"/>
  <c r="C33" i="2"/>
  <c r="D33" i="2" s="1"/>
  <c r="B33" i="2"/>
  <c r="E33" i="2" s="1"/>
  <c r="C24" i="2"/>
  <c r="B24" i="2"/>
  <c r="C23" i="2"/>
  <c r="D23" i="2" s="1"/>
  <c r="I19" i="2"/>
  <c r="C19" i="2"/>
  <c r="D19" i="2" s="1"/>
  <c r="B19" i="2"/>
  <c r="E19" i="2" s="1"/>
  <c r="J18" i="2"/>
  <c r="I18" i="2"/>
  <c r="C18" i="2"/>
  <c r="B18" i="2"/>
  <c r="E18" i="2" s="1"/>
  <c r="J17" i="2"/>
  <c r="B28" i="2" s="1"/>
  <c r="C28" i="2" s="1"/>
  <c r="I17" i="2"/>
  <c r="C17" i="2"/>
  <c r="B17" i="2"/>
  <c r="E17" i="2" s="1"/>
  <c r="F17" i="2" s="1"/>
  <c r="L16" i="2"/>
  <c r="J16" i="2"/>
  <c r="I16" i="2"/>
  <c r="G16" i="2"/>
  <c r="K16" i="2" s="1"/>
  <c r="F16" i="2"/>
  <c r="E16" i="2"/>
  <c r="D16" i="2"/>
  <c r="C16" i="2"/>
  <c r="B16" i="2"/>
  <c r="J15" i="2"/>
  <c r="I15" i="2"/>
  <c r="C15" i="2"/>
  <c r="D15" i="2" s="1"/>
  <c r="B15" i="2"/>
  <c r="E15" i="2" s="1"/>
  <c r="J14" i="2"/>
  <c r="I14" i="2"/>
  <c r="C14" i="2"/>
  <c r="D14" i="2" s="1"/>
  <c r="B14" i="2"/>
  <c r="E14" i="2" s="1"/>
  <c r="B7" i="2"/>
  <c r="F55" i="1"/>
  <c r="C24" i="4" s="1"/>
  <c r="D55" i="1"/>
  <c r="C24" i="3" s="1"/>
  <c r="D24" i="3" s="1"/>
  <c r="B55" i="1"/>
  <c r="B24" i="3" s="1"/>
  <c r="E24" i="3" s="1"/>
  <c r="F51" i="1"/>
  <c r="D51" i="1"/>
  <c r="B51" i="1"/>
  <c r="B23" i="2" s="1"/>
  <c r="E23" i="2" s="1"/>
  <c r="L17" i="3" l="1"/>
  <c r="D28" i="3" s="1"/>
  <c r="L33" i="2"/>
  <c r="F33" i="2"/>
  <c r="K16" i="3"/>
  <c r="H16" i="3"/>
  <c r="G28" i="4"/>
  <c r="K17" i="4"/>
  <c r="F28" i="4" s="1"/>
  <c r="H17" i="4"/>
  <c r="G23" i="2"/>
  <c r="H23" i="2" s="1"/>
  <c r="F23" i="2"/>
  <c r="H19" i="4"/>
  <c r="K19" i="4"/>
  <c r="F29" i="4" s="1"/>
  <c r="G29" i="4"/>
  <c r="L16" i="3"/>
  <c r="F16" i="3"/>
  <c r="G23" i="3"/>
  <c r="H23" i="3" s="1"/>
  <c r="L15" i="2"/>
  <c r="F15" i="2"/>
  <c r="G15" i="2"/>
  <c r="G34" i="3"/>
  <c r="F18" i="2"/>
  <c r="L18" i="2"/>
  <c r="L19" i="2"/>
  <c r="D29" i="2" s="1"/>
  <c r="E29" i="2"/>
  <c r="F19" i="2"/>
  <c r="L34" i="3"/>
  <c r="F34" i="3"/>
  <c r="D24" i="4"/>
  <c r="G24" i="4"/>
  <c r="H24" i="4" s="1"/>
  <c r="F15" i="3"/>
  <c r="L15" i="3"/>
  <c r="L14" i="2"/>
  <c r="F14" i="2"/>
  <c r="L17" i="4"/>
  <c r="D28" i="4" s="1"/>
  <c r="E28" i="4"/>
  <c r="H28" i="4" s="1"/>
  <c r="F17" i="4"/>
  <c r="E24" i="4"/>
  <c r="F24" i="4" s="1"/>
  <c r="E34" i="4"/>
  <c r="D34" i="4"/>
  <c r="G34" i="4"/>
  <c r="G24" i="2"/>
  <c r="H24" i="2" s="1"/>
  <c r="L16" i="4"/>
  <c r="G18" i="4"/>
  <c r="G23" i="4"/>
  <c r="H23" i="4" s="1"/>
  <c r="F17" i="3"/>
  <c r="H14" i="4"/>
  <c r="B29" i="4"/>
  <c r="C29" i="4" s="1"/>
  <c r="E29" i="4" s="1"/>
  <c r="H29" i="4" s="1"/>
  <c r="G17" i="3"/>
  <c r="E35" i="3"/>
  <c r="G14" i="2"/>
  <c r="E28" i="3"/>
  <c r="H28" i="3" s="1"/>
  <c r="L17" i="2"/>
  <c r="D28" i="2" s="1"/>
  <c r="G19" i="2"/>
  <c r="G33" i="2"/>
  <c r="L34" i="2"/>
  <c r="L19" i="3"/>
  <c r="D29" i="3" s="1"/>
  <c r="G16" i="4"/>
  <c r="L35" i="4"/>
  <c r="F35" i="4"/>
  <c r="G34" i="2"/>
  <c r="E28" i="2"/>
  <c r="D17" i="4"/>
  <c r="G15" i="3"/>
  <c r="G18" i="3"/>
  <c r="D23" i="3"/>
  <c r="G35" i="4"/>
  <c r="D16" i="4"/>
  <c r="E18" i="4"/>
  <c r="D24" i="2"/>
  <c r="D16" i="3"/>
  <c r="D15" i="3"/>
  <c r="G33" i="4"/>
  <c r="D35" i="4"/>
  <c r="G17" i="2"/>
  <c r="E24" i="2"/>
  <c r="F24" i="2" s="1"/>
  <c r="D19" i="3"/>
  <c r="G19" i="3"/>
  <c r="E29" i="3"/>
  <c r="H15" i="4"/>
  <c r="H16" i="2"/>
  <c r="G35" i="2"/>
  <c r="F19" i="4"/>
  <c r="G14" i="3"/>
  <c r="D14" i="3"/>
  <c r="L14" i="3"/>
  <c r="G18" i="2"/>
  <c r="D18" i="2"/>
  <c r="E33" i="3"/>
  <c r="L15" i="4"/>
  <c r="D23" i="4"/>
  <c r="D17" i="2"/>
  <c r="D15" i="4"/>
  <c r="K35" i="2" l="1"/>
  <c r="H35" i="2"/>
  <c r="K33" i="2"/>
  <c r="H33" i="2"/>
  <c r="F34" i="4"/>
  <c r="L34" i="4"/>
  <c r="H29" i="2"/>
  <c r="H14" i="3"/>
  <c r="K14" i="3"/>
  <c r="I29" i="4"/>
  <c r="K18" i="4"/>
  <c r="H18" i="4"/>
  <c r="H29" i="3"/>
  <c r="H19" i="3"/>
  <c r="G29" i="3"/>
  <c r="K19" i="3"/>
  <c r="F29" i="3" s="1"/>
  <c r="L35" i="3"/>
  <c r="F35" i="3"/>
  <c r="H34" i="4"/>
  <c r="K34" i="4"/>
  <c r="K35" i="4"/>
  <c r="H35" i="4"/>
  <c r="K15" i="3"/>
  <c r="H15" i="3"/>
  <c r="H28" i="2"/>
  <c r="I28" i="4"/>
  <c r="F33" i="3"/>
  <c r="L33" i="3"/>
  <c r="K15" i="2"/>
  <c r="H15" i="2"/>
  <c r="H18" i="3"/>
  <c r="K18" i="3"/>
  <c r="G29" i="2"/>
  <c r="K19" i="2"/>
  <c r="F29" i="2" s="1"/>
  <c r="H19" i="2"/>
  <c r="G28" i="2"/>
  <c r="H17" i="2"/>
  <c r="K17" i="2"/>
  <c r="F28" i="2" s="1"/>
  <c r="G33" i="3"/>
  <c r="H16" i="4"/>
  <c r="K16" i="4"/>
  <c r="L18" i="4"/>
  <c r="F18" i="4"/>
  <c r="K14" i="2"/>
  <c r="H14" i="2"/>
  <c r="G28" i="3"/>
  <c r="H17" i="3"/>
  <c r="K17" i="3"/>
  <c r="F28" i="3" s="1"/>
  <c r="K34" i="3"/>
  <c r="H34" i="3"/>
  <c r="G35" i="3"/>
  <c r="H18" i="2"/>
  <c r="K18" i="2"/>
  <c r="K34" i="2"/>
  <c r="H34" i="2"/>
  <c r="H33" i="4"/>
  <c r="K33" i="4"/>
  <c r="I29" i="2" l="1"/>
  <c r="H33" i="3"/>
  <c r="K33" i="3"/>
  <c r="I28" i="3"/>
  <c r="K35" i="3"/>
  <c r="H35" i="3"/>
  <c r="I28" i="2"/>
  <c r="I29" i="3"/>
</calcChain>
</file>

<file path=xl/sharedStrings.xml><?xml version="1.0" encoding="utf-8"?>
<sst xmlns="http://schemas.openxmlformats.org/spreadsheetml/2006/main" count="311" uniqueCount="64">
  <si>
    <t>Plan</t>
  </si>
  <si>
    <t>Anthem CDHP-20</t>
  </si>
  <si>
    <t>Tier</t>
  </si>
  <si>
    <t>Single</t>
  </si>
  <si>
    <t>Plus 1 Dependent</t>
  </si>
  <si>
    <t>Family</t>
  </si>
  <si>
    <t>Annual Premium</t>
  </si>
  <si>
    <t>Deductible</t>
  </si>
  <si>
    <t>HSA ER Contribution</t>
  </si>
  <si>
    <t>Annual OOP Max (In-Network)</t>
  </si>
  <si>
    <t>Anthem 90</t>
  </si>
  <si>
    <t>Anthem 80</t>
  </si>
  <si>
    <t>Anthem 70</t>
  </si>
  <si>
    <t>Kaiser CDHP-20</t>
  </si>
  <si>
    <t>Kaiser EPO80</t>
  </si>
  <si>
    <t>Delta Dental Comprehensive</t>
  </si>
  <si>
    <t>Monthly Premium</t>
  </si>
  <si>
    <t>Delta Dental Premium</t>
  </si>
  <si>
    <t>Note: Annual OOP Max figures are in-network limits only, from the Plan Comparison Chart's Network column. Single = per-person limit; Plus 1 Dependent and Family = per-family limit. Out-of-network limits are not included in this workbook.</t>
  </si>
  <si>
    <t>Anthem BCBS BlueCard MSP PPO 70 (MS12)</t>
  </si>
  <si>
    <t>Anthem BCBS BlueCard MSP PPO 80 (MS11)</t>
  </si>
  <si>
    <t>Anthem BCBS BlueCard MSP PPO 90 (MS10)</t>
  </si>
  <si>
    <t>Episcopal Church in Colorado - 2026 Health Plan Elections</t>
  </si>
  <si>
    <t>Coverage Tier: Single</t>
  </si>
  <si>
    <t>All figures link to the 'All ' tab. Blue = input, green = link to 'All ', black = calculation.</t>
  </si>
  <si>
    <t>Church share of premium above Single tier</t>
  </si>
  <si>
    <t>Church pays 100% of the Single-tier premium; employee pays nothing.</t>
  </si>
  <si>
    <t>Employee share of premium above Single tier</t>
  </si>
  <si>
    <t>HSA Church funding - Year 1 (% of deductible)</t>
  </si>
  <si>
    <t>HSA Church funding - Year 2 and beyond (% of deductible)</t>
  </si>
  <si>
    <t>Months per year</t>
  </si>
  <si>
    <t>Medical Plans</t>
  </si>
  <si>
    <t>Single-Tier Premium (Annual)</t>
  </si>
  <si>
    <t>Total Premium (Annual)</t>
  </si>
  <si>
    <t>Total Premium (Monthly)</t>
  </si>
  <si>
    <t>Church Premium (Annual)</t>
  </si>
  <si>
    <t>Church Premium (Monthly)</t>
  </si>
  <si>
    <t>Employee Premium (Annual)</t>
  </si>
  <si>
    <t>Employee Premium (Monthly)</t>
  </si>
  <si>
    <t>Annual OOP Max</t>
  </si>
  <si>
    <t>Church HSA Contribution (Yr 1)</t>
  </si>
  <si>
    <t>Employee Worst Case (Annual)</t>
  </si>
  <si>
    <t>Church Total Expense (Annual)</t>
  </si>
  <si>
    <t>Anthem BCBS BlueCard PPO 90</t>
  </si>
  <si>
    <t>Anthem BCBS BlueCard PPO 80</t>
  </si>
  <si>
    <t>Anthem BCBS BlueCard PPO 70</t>
  </si>
  <si>
    <t>Anthem BCBS CDHP-20</t>
  </si>
  <si>
    <t>Kaiser EPO 80</t>
  </si>
  <si>
    <t>Dental Plans (premiums only - no deductible or OOP maximum provided)</t>
  </si>
  <si>
    <t>CDHP Plans - Church HSA Contribution: Year 1 vs. Year 2 and Beyond</t>
  </si>
  <si>
    <t>HSA - Year 1 (Annual)</t>
  </si>
  <si>
    <t>HSA - Year 2+ (Annual)</t>
  </si>
  <si>
    <t>Church Total - Yr 1 (Annual)</t>
  </si>
  <si>
    <t>Church Total - Yr 2+ (Annual)</t>
  </si>
  <si>
    <t>Emp Worst Case - Yr 1 (Annual)</t>
  </si>
  <si>
    <t>Emp Worst Case - Yr 2+ (Annual)</t>
  </si>
  <si>
    <t>Change in Church Cost (Annual)</t>
  </si>
  <si>
    <t>Change in Emp Worst Case (Annual)</t>
  </si>
  <si>
    <t>Anthem BlueCard MSP PPO (Medicare Supplement) - 2027 additions</t>
  </si>
  <si>
    <t>Coverage Tier: Plus 1 Dependent</t>
  </si>
  <si>
    <t>Church pays Single-tier premium + 85% of the increment over Single; employee pays 15% of the increment.</t>
  </si>
  <si>
    <t>Coverage Tier: Family</t>
  </si>
  <si>
    <t>Church pays Single-tier premium + 75% of the increment over Single; employee pays 25% of the increment.</t>
  </si>
  <si>
    <t>Assumption: Diocesan required minimum contribution. Churches can elect to contribute more than the diocesan minimum.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</si>
</sst>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%"/>
    <numFmt numFmtId="166" formatCode="\$#,##0.00;&quot;($&quot;#,##0.00\);\-"/>
  </numFmts>
  <fonts count="12" x14ac:knownFonts="1">
    <font>
      <sz val="11"/>
      <color theme="1"/>
      <name val="Aptos Narrow"/>
      <family val="2"/>
      <charset val="1"/>
    </font>
    <font>
      <b/>
      <sz val="14"/>
      <color theme="1"/>
      <name val="Aptos Narrow"/>
      <family val="2"/>
      <charset val="1"/>
    </font>
    <font>
      <b/>
      <sz val="12"/>
      <color theme="1"/>
      <name val="Aptos Narrow"/>
      <family val="2"/>
      <charset val="1"/>
    </font>
    <font>
      <i/>
      <sz val="9"/>
      <color rgb="FF595959"/>
      <name val="Aptos Narrow"/>
      <family val="2"/>
      <charset val="1"/>
    </font>
    <font>
      <b/>
      <sz val="12"/>
      <color rgb="FFFFFFFF"/>
      <name val="Aptos Narrow"/>
      <family val="2"/>
      <charset val="1"/>
    </font>
    <font>
      <sz val="11"/>
      <color rgb="FF000000"/>
      <name val="Aptos Narrow"/>
      <family val="2"/>
      <charset val="1"/>
    </font>
    <font>
      <sz val="11"/>
      <color rgb="FF0000FF"/>
      <name val="Aptos Narrow"/>
      <family val="2"/>
      <charset val="1"/>
    </font>
    <font>
      <b/>
      <sz val="11"/>
      <color rgb="FFFFFFFF"/>
      <name val="Aptos Narrow"/>
      <family val="2"/>
      <charset val="1"/>
    </font>
    <font>
      <b/>
      <sz val="11"/>
      <color theme="1"/>
      <name val="Aptos Narrow"/>
      <family val="2"/>
      <charset val="1"/>
    </font>
    <font>
      <sz val="11"/>
      <color rgb="FF008000"/>
      <name val="Aptos Narrow"/>
      <family val="2"/>
      <charset val="1"/>
    </font>
    <font>
      <sz val="12"/>
      <color rgb="FF000000"/>
      <name val="Aptos"/>
      <family val="2"/>
    </font>
    <font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75B6"/>
        <bgColor rgb="FF0066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0" borderId="0" xfId="0" applyFont="1"/>
    <xf numFmtId="165" fontId="6" fillId="0" borderId="0" xfId="0" applyNumberFormat="1" applyFont="1"/>
    <xf numFmtId="165" fontId="5" fillId="0" borderId="0" xfId="0" applyNumberFormat="1" applyFont="1"/>
    <xf numFmtId="1" fontId="6" fillId="0" borderId="0" xfId="0" applyNumberFormat="1" applyFont="1"/>
    <xf numFmtId="0" fontId="7" fillId="3" borderId="1" xfId="0" applyFont="1" applyFill="1" applyBorder="1" applyAlignment="1">
      <alignment horizontal="center" wrapText="1"/>
    </xf>
    <xf numFmtId="0" fontId="8" fillId="0" borderId="1" xfId="0" applyFont="1" applyBorder="1"/>
    <xf numFmtId="166" fontId="9" fillId="0" borderId="1" xfId="0" applyNumberFormat="1" applyFont="1" applyBorder="1"/>
    <xf numFmtId="166" fontId="5" fillId="0" borderId="1" xfId="0" applyNumberFormat="1" applyFont="1" applyBorder="1"/>
    <xf numFmtId="164" fontId="10" fillId="0" borderId="0" xfId="0" applyNumberFormat="1" applyFont="1"/>
    <xf numFmtId="0" fontId="11" fillId="0" borderId="0" xfId="0" applyFont="1"/>
    <xf numFmtId="164" fontId="11" fillId="0" borderId="0" xfId="0" applyNumberFormat="1" applyFont="1"/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0E25035-1A82-4066-9B04-1A8BE9D0B176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c263a99c-5011-459c-a880-df8de34a3e21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1"/>
  <sheetViews>
    <sheetView zoomScaleNormal="100" workbookViewId="0">
      <selection activeCell="O5" sqref="O5"/>
    </sheetView>
  </sheetViews>
  <sheetFormatPr defaultColWidth="8.5703125" defaultRowHeight="15.75" x14ac:dyDescent="0.25"/>
  <cols>
    <col min="1" max="1" width="42" style="14" customWidth="1"/>
    <col min="2" max="2" width="18.85546875" style="15" customWidth="1"/>
    <col min="3" max="3" width="10.7109375" style="15" customWidth="1"/>
    <col min="4" max="4" width="17.85546875" style="15" customWidth="1"/>
    <col min="5" max="5" width="9.140625" style="15" customWidth="1"/>
    <col min="6" max="6" width="13.140625" style="15" bestFit="1" customWidth="1"/>
    <col min="7" max="16384" width="8.5703125" style="14"/>
  </cols>
  <sheetData>
    <row r="1" spans="1:6" ht="15.75" customHeight="1" x14ac:dyDescent="0.25">
      <c r="A1" s="14" t="s">
        <v>0</v>
      </c>
      <c r="B1" s="13" t="s">
        <v>1</v>
      </c>
    </row>
    <row r="2" spans="1:6" ht="15.75" customHeight="1" x14ac:dyDescent="0.25">
      <c r="A2" s="14" t="s">
        <v>2</v>
      </c>
      <c r="B2" s="13" t="s">
        <v>3</v>
      </c>
      <c r="D2" s="15" t="s">
        <v>4</v>
      </c>
      <c r="F2" s="15" t="s">
        <v>5</v>
      </c>
    </row>
    <row r="3" spans="1:6" ht="15.75" customHeight="1" x14ac:dyDescent="0.25">
      <c r="A3" s="14" t="s">
        <v>6</v>
      </c>
      <c r="B3" s="13">
        <v>13932</v>
      </c>
      <c r="D3" s="15">
        <v>25080</v>
      </c>
      <c r="F3" s="15">
        <v>39012</v>
      </c>
    </row>
    <row r="4" spans="1:6" ht="15.75" customHeight="1" x14ac:dyDescent="0.25">
      <c r="A4" s="14" t="s">
        <v>7</v>
      </c>
      <c r="B4" s="13">
        <v>3600</v>
      </c>
      <c r="D4" s="15">
        <v>7200</v>
      </c>
      <c r="F4" s="15">
        <v>7200</v>
      </c>
    </row>
    <row r="5" spans="1:6" ht="15.75" customHeight="1" x14ac:dyDescent="0.25">
      <c r="A5" s="14" t="s">
        <v>8</v>
      </c>
      <c r="B5" s="13">
        <f>B4</f>
        <v>3600</v>
      </c>
      <c r="D5" s="13">
        <f>D4</f>
        <v>7200</v>
      </c>
      <c r="F5" s="13">
        <f>F4</f>
        <v>7200</v>
      </c>
    </row>
    <row r="6" spans="1:6" ht="15.75" customHeight="1" x14ac:dyDescent="0.25">
      <c r="A6" s="14" t="s">
        <v>9</v>
      </c>
      <c r="B6" s="13">
        <v>5000</v>
      </c>
      <c r="D6" s="15">
        <v>10000</v>
      </c>
      <c r="F6" s="15">
        <v>10000</v>
      </c>
    </row>
    <row r="7" spans="1:6" ht="15.75" customHeight="1" x14ac:dyDescent="0.25">
      <c r="B7" s="13"/>
    </row>
    <row r="8" spans="1:6" ht="15.75" customHeight="1" x14ac:dyDescent="0.25">
      <c r="B8" s="13"/>
    </row>
    <row r="9" spans="1:6" ht="15.75" customHeight="1" x14ac:dyDescent="0.25">
      <c r="A9" s="14" t="s">
        <v>0</v>
      </c>
      <c r="B9" s="13" t="s">
        <v>10</v>
      </c>
    </row>
    <row r="10" spans="1:6" ht="15.75" customHeight="1" x14ac:dyDescent="0.25">
      <c r="A10" s="14" t="s">
        <v>2</v>
      </c>
      <c r="B10" s="13" t="s">
        <v>3</v>
      </c>
      <c r="D10" s="15" t="s">
        <v>4</v>
      </c>
      <c r="F10" s="15" t="s">
        <v>5</v>
      </c>
    </row>
    <row r="11" spans="1:6" ht="15.75" customHeight="1" x14ac:dyDescent="0.25">
      <c r="A11" s="14" t="s">
        <v>6</v>
      </c>
      <c r="B11" s="13">
        <v>18696</v>
      </c>
      <c r="D11" s="15">
        <v>33648</v>
      </c>
      <c r="F11" s="15">
        <v>52344</v>
      </c>
    </row>
    <row r="12" spans="1:6" ht="15.75" customHeight="1" x14ac:dyDescent="0.25">
      <c r="A12" s="14" t="s">
        <v>7</v>
      </c>
      <c r="B12" s="13">
        <v>1000</v>
      </c>
      <c r="D12" s="15">
        <v>2000</v>
      </c>
      <c r="F12" s="15">
        <v>2000</v>
      </c>
    </row>
    <row r="13" spans="1:6" ht="15.75" customHeight="1" x14ac:dyDescent="0.25">
      <c r="A13" s="14" t="s">
        <v>8</v>
      </c>
      <c r="B13" s="13"/>
    </row>
    <row r="14" spans="1:6" ht="15.75" customHeight="1" x14ac:dyDescent="0.25">
      <c r="A14" s="14" t="s">
        <v>9</v>
      </c>
      <c r="B14" s="13">
        <v>4000</v>
      </c>
      <c r="D14" s="15">
        <v>8000</v>
      </c>
      <c r="F14" s="15">
        <v>8000</v>
      </c>
    </row>
    <row r="15" spans="1:6" ht="15.75" customHeight="1" x14ac:dyDescent="0.25">
      <c r="B15" s="13"/>
    </row>
    <row r="16" spans="1:6" ht="15.75" customHeight="1" x14ac:dyDescent="0.25">
      <c r="A16" s="14" t="s">
        <v>0</v>
      </c>
      <c r="B16" s="13" t="s">
        <v>11</v>
      </c>
    </row>
    <row r="17" spans="1:6" ht="15.75" customHeight="1" x14ac:dyDescent="0.25">
      <c r="A17" s="14" t="s">
        <v>2</v>
      </c>
      <c r="B17" s="13" t="s">
        <v>3</v>
      </c>
      <c r="D17" s="15" t="s">
        <v>4</v>
      </c>
      <c r="F17" s="15" t="s">
        <v>5</v>
      </c>
    </row>
    <row r="18" spans="1:6" ht="15.75" customHeight="1" x14ac:dyDescent="0.25">
      <c r="A18" s="14" t="s">
        <v>6</v>
      </c>
      <c r="B18" s="13">
        <v>15864</v>
      </c>
      <c r="D18" s="15">
        <v>28560</v>
      </c>
      <c r="F18" s="15">
        <v>44424</v>
      </c>
    </row>
    <row r="19" spans="1:6" ht="15.75" customHeight="1" x14ac:dyDescent="0.25">
      <c r="A19" s="14" t="s">
        <v>7</v>
      </c>
      <c r="B19" s="13">
        <v>1500</v>
      </c>
      <c r="D19" s="15">
        <v>3000</v>
      </c>
      <c r="F19" s="15">
        <v>3000</v>
      </c>
    </row>
    <row r="20" spans="1:6" ht="15.75" customHeight="1" x14ac:dyDescent="0.25">
      <c r="A20" s="14" t="s">
        <v>8</v>
      </c>
      <c r="B20" s="13"/>
    </row>
    <row r="21" spans="1:6" ht="15.75" customHeight="1" x14ac:dyDescent="0.25">
      <c r="A21" s="14" t="s">
        <v>9</v>
      </c>
      <c r="B21" s="13">
        <v>5000</v>
      </c>
      <c r="D21" s="15">
        <v>10000</v>
      </c>
      <c r="F21" s="15">
        <v>10000</v>
      </c>
    </row>
    <row r="22" spans="1:6" ht="15.75" customHeight="1" x14ac:dyDescent="0.25">
      <c r="B22" s="13"/>
    </row>
    <row r="23" spans="1:6" ht="15.75" customHeight="1" x14ac:dyDescent="0.25">
      <c r="B23" s="13"/>
    </row>
    <row r="24" spans="1:6" ht="15.75" customHeight="1" x14ac:dyDescent="0.25">
      <c r="A24" s="14" t="s">
        <v>0</v>
      </c>
      <c r="B24" s="13" t="s">
        <v>12</v>
      </c>
    </row>
    <row r="25" spans="1:6" ht="15.75" customHeight="1" x14ac:dyDescent="0.25">
      <c r="A25" s="14" t="s">
        <v>2</v>
      </c>
      <c r="B25" s="13" t="s">
        <v>3</v>
      </c>
      <c r="D25" s="15" t="s">
        <v>4</v>
      </c>
      <c r="F25" s="15" t="s">
        <v>5</v>
      </c>
    </row>
    <row r="26" spans="1:6" ht="15.75" customHeight="1" x14ac:dyDescent="0.25">
      <c r="A26" s="14" t="s">
        <v>6</v>
      </c>
      <c r="B26" s="13">
        <v>14364</v>
      </c>
      <c r="D26" s="15">
        <v>25860</v>
      </c>
      <c r="F26" s="15">
        <v>40224</v>
      </c>
    </row>
    <row r="27" spans="1:6" ht="15.75" customHeight="1" x14ac:dyDescent="0.25">
      <c r="A27" s="14" t="s">
        <v>7</v>
      </c>
      <c r="B27" s="13">
        <v>3500</v>
      </c>
      <c r="D27" s="15">
        <v>7000</v>
      </c>
      <c r="F27" s="15">
        <v>7000</v>
      </c>
    </row>
    <row r="28" spans="1:6" ht="15.75" customHeight="1" x14ac:dyDescent="0.25">
      <c r="A28" s="14" t="s">
        <v>8</v>
      </c>
      <c r="B28" s="13"/>
    </row>
    <row r="29" spans="1:6" ht="15.75" customHeight="1" x14ac:dyDescent="0.25">
      <c r="A29" s="14" t="s">
        <v>9</v>
      </c>
      <c r="B29" s="13">
        <v>6500</v>
      </c>
      <c r="D29" s="15">
        <v>13000</v>
      </c>
      <c r="F29" s="15">
        <v>13000</v>
      </c>
    </row>
    <row r="30" spans="1:6" ht="15.75" customHeight="1" x14ac:dyDescent="0.25">
      <c r="B30" s="13"/>
    </row>
    <row r="31" spans="1:6" ht="15.75" customHeight="1" x14ac:dyDescent="0.25">
      <c r="B31" s="13"/>
    </row>
    <row r="32" spans="1:6" ht="15.75" customHeight="1" x14ac:dyDescent="0.25">
      <c r="A32" s="14" t="s">
        <v>0</v>
      </c>
      <c r="B32" s="13" t="s">
        <v>13</v>
      </c>
    </row>
    <row r="33" spans="1:6" ht="15.75" customHeight="1" x14ac:dyDescent="0.25">
      <c r="A33" s="14" t="s">
        <v>2</v>
      </c>
      <c r="B33" s="13" t="s">
        <v>3</v>
      </c>
      <c r="D33" s="15" t="s">
        <v>4</v>
      </c>
      <c r="F33" s="15" t="s">
        <v>5</v>
      </c>
    </row>
    <row r="34" spans="1:6" ht="15.75" customHeight="1" x14ac:dyDescent="0.25">
      <c r="A34" s="14" t="s">
        <v>6</v>
      </c>
      <c r="B34" s="13">
        <v>13404</v>
      </c>
      <c r="D34" s="15">
        <v>24132</v>
      </c>
      <c r="F34" s="15">
        <v>37536</v>
      </c>
    </row>
    <row r="35" spans="1:6" ht="15.75" customHeight="1" x14ac:dyDescent="0.25">
      <c r="A35" s="14" t="s">
        <v>7</v>
      </c>
      <c r="B35" s="13">
        <v>3600</v>
      </c>
      <c r="D35" s="15">
        <v>7200</v>
      </c>
      <c r="F35" s="15">
        <v>7200</v>
      </c>
    </row>
    <row r="36" spans="1:6" ht="15.75" customHeight="1" x14ac:dyDescent="0.25">
      <c r="A36" s="14" t="s">
        <v>8</v>
      </c>
      <c r="B36" s="13">
        <f>B35</f>
        <v>3600</v>
      </c>
      <c r="D36" s="13">
        <f>D35</f>
        <v>7200</v>
      </c>
      <c r="F36" s="13">
        <f>F35</f>
        <v>7200</v>
      </c>
    </row>
    <row r="37" spans="1:6" ht="15.75" customHeight="1" x14ac:dyDescent="0.25">
      <c r="A37" s="14" t="s">
        <v>9</v>
      </c>
      <c r="B37" s="13">
        <v>5000</v>
      </c>
      <c r="D37" s="15">
        <v>10000</v>
      </c>
      <c r="F37" s="15">
        <v>10000</v>
      </c>
    </row>
    <row r="38" spans="1:6" ht="15.75" customHeight="1" x14ac:dyDescent="0.25">
      <c r="B38" s="13"/>
    </row>
    <row r="39" spans="1:6" ht="15.75" customHeight="1" x14ac:dyDescent="0.25">
      <c r="B39" s="13"/>
    </row>
    <row r="40" spans="1:6" ht="15.75" customHeight="1" x14ac:dyDescent="0.25">
      <c r="A40" s="14" t="s">
        <v>0</v>
      </c>
      <c r="B40" s="13" t="s">
        <v>14</v>
      </c>
    </row>
    <row r="41" spans="1:6" ht="15.75" customHeight="1" x14ac:dyDescent="0.25">
      <c r="A41" s="14" t="s">
        <v>2</v>
      </c>
      <c r="B41" s="13" t="s">
        <v>3</v>
      </c>
      <c r="D41" s="15" t="s">
        <v>4</v>
      </c>
      <c r="F41" s="15" t="s">
        <v>5</v>
      </c>
    </row>
    <row r="42" spans="1:6" ht="15.75" customHeight="1" x14ac:dyDescent="0.25">
      <c r="A42" s="14" t="s">
        <v>6</v>
      </c>
      <c r="B42" s="13">
        <v>16044</v>
      </c>
      <c r="D42" s="15">
        <v>28884</v>
      </c>
      <c r="F42" s="15">
        <v>44928</v>
      </c>
    </row>
    <row r="43" spans="1:6" ht="15.75" customHeight="1" x14ac:dyDescent="0.25">
      <c r="A43" s="14" t="s">
        <v>7</v>
      </c>
      <c r="B43" s="13">
        <v>1000</v>
      </c>
      <c r="D43" s="15">
        <v>2000</v>
      </c>
      <c r="F43" s="15">
        <v>2000</v>
      </c>
    </row>
    <row r="44" spans="1:6" ht="15.75" customHeight="1" x14ac:dyDescent="0.25">
      <c r="A44" s="14" t="s">
        <v>8</v>
      </c>
      <c r="B44" s="13"/>
    </row>
    <row r="45" spans="1:6" ht="15.75" customHeight="1" x14ac:dyDescent="0.25">
      <c r="A45" s="14" t="s">
        <v>9</v>
      </c>
      <c r="B45" s="13">
        <v>5000</v>
      </c>
      <c r="D45" s="15">
        <v>10000</v>
      </c>
      <c r="F45" s="15">
        <v>10000</v>
      </c>
    </row>
    <row r="46" spans="1:6" ht="15.75" customHeight="1" x14ac:dyDescent="0.25">
      <c r="B46" s="13"/>
    </row>
    <row r="47" spans="1:6" ht="15.75" customHeight="1" x14ac:dyDescent="0.25">
      <c r="B47" s="13"/>
    </row>
    <row r="48" spans="1:6" ht="15.75" customHeight="1" x14ac:dyDescent="0.25">
      <c r="A48" s="14" t="s">
        <v>0</v>
      </c>
      <c r="B48" s="13" t="s">
        <v>15</v>
      </c>
    </row>
    <row r="49" spans="1:6" ht="15.75" customHeight="1" x14ac:dyDescent="0.25">
      <c r="A49" s="14" t="s">
        <v>2</v>
      </c>
      <c r="B49" s="13" t="s">
        <v>3</v>
      </c>
      <c r="D49" s="15" t="s">
        <v>4</v>
      </c>
      <c r="F49" s="15" t="s">
        <v>5</v>
      </c>
    </row>
    <row r="50" spans="1:6" ht="15.75" customHeight="1" x14ac:dyDescent="0.25">
      <c r="A50" s="14" t="s">
        <v>16</v>
      </c>
      <c r="B50" s="13">
        <v>66</v>
      </c>
      <c r="D50" s="15">
        <v>119</v>
      </c>
      <c r="F50" s="15">
        <v>185</v>
      </c>
    </row>
    <row r="51" spans="1:6" ht="15.75" customHeight="1" x14ac:dyDescent="0.25">
      <c r="A51" s="14" t="s">
        <v>6</v>
      </c>
      <c r="B51" s="13">
        <f>'All '!B50*12</f>
        <v>792</v>
      </c>
      <c r="D51" s="15">
        <f>'All '!D50*12</f>
        <v>1428</v>
      </c>
      <c r="F51" s="15">
        <f>'All '!F50*12</f>
        <v>2220</v>
      </c>
    </row>
    <row r="52" spans="1:6" ht="15.75" customHeight="1" x14ac:dyDescent="0.25">
      <c r="A52" s="14" t="s">
        <v>0</v>
      </c>
      <c r="B52" s="13" t="s">
        <v>17</v>
      </c>
    </row>
    <row r="53" spans="1:6" ht="15.75" customHeight="1" x14ac:dyDescent="0.25">
      <c r="A53" s="14" t="s">
        <v>2</v>
      </c>
      <c r="B53" s="13" t="s">
        <v>3</v>
      </c>
      <c r="D53" s="15" t="s">
        <v>4</v>
      </c>
      <c r="F53" s="15" t="s">
        <v>5</v>
      </c>
    </row>
    <row r="54" spans="1:6" ht="15.75" customHeight="1" x14ac:dyDescent="0.25">
      <c r="A54" s="14" t="s">
        <v>16</v>
      </c>
      <c r="B54" s="13">
        <v>87</v>
      </c>
      <c r="D54" s="15">
        <v>157</v>
      </c>
      <c r="F54" s="15">
        <v>244</v>
      </c>
    </row>
    <row r="55" spans="1:6" ht="15.75" customHeight="1" x14ac:dyDescent="0.25">
      <c r="A55" s="14" t="s">
        <v>6</v>
      </c>
      <c r="B55" s="13">
        <f>'All '!B54*12</f>
        <v>1044</v>
      </c>
      <c r="D55" s="15">
        <f>'All '!D54*12</f>
        <v>1884</v>
      </c>
      <c r="F55" s="15">
        <f>'All '!F54*12</f>
        <v>2928</v>
      </c>
    </row>
    <row r="56" spans="1:6" ht="15.75" customHeight="1" x14ac:dyDescent="0.25"/>
    <row r="57" spans="1:6" ht="15.75" customHeight="1" x14ac:dyDescent="0.25">
      <c r="A57" s="14" t="s">
        <v>18</v>
      </c>
    </row>
    <row r="58" spans="1:6" ht="15.75" customHeight="1" x14ac:dyDescent="0.25"/>
    <row r="59" spans="1:6" ht="15.75" customHeight="1" x14ac:dyDescent="0.25">
      <c r="A59" s="14" t="s">
        <v>0</v>
      </c>
      <c r="B59" s="13" t="s">
        <v>19</v>
      </c>
    </row>
    <row r="60" spans="1:6" ht="15.75" customHeight="1" x14ac:dyDescent="0.25">
      <c r="A60" s="14" t="s">
        <v>2</v>
      </c>
      <c r="B60" s="13" t="s">
        <v>3</v>
      </c>
      <c r="D60" s="15" t="s">
        <v>4</v>
      </c>
      <c r="F60" s="15" t="s">
        <v>5</v>
      </c>
    </row>
    <row r="61" spans="1:6" ht="15.75" customHeight="1" x14ac:dyDescent="0.25">
      <c r="A61" s="14" t="s">
        <v>6</v>
      </c>
      <c r="B61" s="13">
        <v>11460</v>
      </c>
      <c r="D61" s="15">
        <v>20628</v>
      </c>
      <c r="F61" s="15">
        <v>32088</v>
      </c>
    </row>
    <row r="62" spans="1:6" ht="15.75" customHeight="1" x14ac:dyDescent="0.25">
      <c r="A62" s="14" t="s">
        <v>7</v>
      </c>
      <c r="B62" s="13">
        <f>B27</f>
        <v>3500</v>
      </c>
      <c r="D62" s="13">
        <f>D27</f>
        <v>7000</v>
      </c>
      <c r="F62" s="13">
        <f>F27</f>
        <v>7000</v>
      </c>
    </row>
    <row r="63" spans="1:6" ht="15.75" customHeight="1" x14ac:dyDescent="0.25">
      <c r="A63" s="14" t="s">
        <v>8</v>
      </c>
      <c r="B63" s="13"/>
      <c r="D63" s="13"/>
      <c r="F63" s="13"/>
    </row>
    <row r="64" spans="1:6" ht="15.75" customHeight="1" x14ac:dyDescent="0.25">
      <c r="A64" s="14" t="s">
        <v>9</v>
      </c>
      <c r="B64" s="13">
        <f>B29</f>
        <v>6500</v>
      </c>
      <c r="D64" s="13">
        <f>D29</f>
        <v>13000</v>
      </c>
      <c r="F64" s="13">
        <f>F29</f>
        <v>13000</v>
      </c>
    </row>
    <row r="65" spans="1:6" ht="15.75" customHeight="1" x14ac:dyDescent="0.25"/>
    <row r="66" spans="1:6" ht="15.75" customHeight="1" x14ac:dyDescent="0.25">
      <c r="A66" s="14" t="s">
        <v>0</v>
      </c>
      <c r="B66" s="13" t="s">
        <v>20</v>
      </c>
    </row>
    <row r="67" spans="1:6" ht="15.75" customHeight="1" x14ac:dyDescent="0.25">
      <c r="A67" s="14" t="s">
        <v>2</v>
      </c>
      <c r="B67" s="13" t="s">
        <v>3</v>
      </c>
      <c r="D67" s="15" t="s">
        <v>4</v>
      </c>
      <c r="F67" s="15" t="s">
        <v>5</v>
      </c>
    </row>
    <row r="68" spans="1:6" ht="15.75" customHeight="1" x14ac:dyDescent="0.25">
      <c r="A68" s="14" t="s">
        <v>6</v>
      </c>
      <c r="B68" s="13">
        <v>12708</v>
      </c>
      <c r="D68" s="15">
        <v>22872</v>
      </c>
      <c r="F68" s="15">
        <v>35580</v>
      </c>
    </row>
    <row r="69" spans="1:6" ht="15.75" customHeight="1" x14ac:dyDescent="0.25">
      <c r="A69" s="14" t="s">
        <v>7</v>
      </c>
      <c r="B69" s="13">
        <f>B19</f>
        <v>1500</v>
      </c>
      <c r="D69" s="13">
        <f>D19</f>
        <v>3000</v>
      </c>
      <c r="F69" s="13">
        <f>F19</f>
        <v>3000</v>
      </c>
    </row>
    <row r="70" spans="1:6" ht="15.75" customHeight="1" x14ac:dyDescent="0.25">
      <c r="A70" s="14" t="s">
        <v>8</v>
      </c>
      <c r="B70" s="13"/>
      <c r="D70" s="13"/>
      <c r="F70" s="13"/>
    </row>
    <row r="71" spans="1:6" ht="15.75" customHeight="1" x14ac:dyDescent="0.25">
      <c r="A71" s="14" t="s">
        <v>9</v>
      </c>
      <c r="B71" s="13">
        <f>B21</f>
        <v>5000</v>
      </c>
      <c r="D71" s="13">
        <f>D21</f>
        <v>10000</v>
      </c>
      <c r="F71" s="13">
        <f>F21</f>
        <v>10000</v>
      </c>
    </row>
    <row r="72" spans="1:6" ht="15.75" customHeight="1" x14ac:dyDescent="0.25"/>
    <row r="73" spans="1:6" ht="15.75" customHeight="1" x14ac:dyDescent="0.25">
      <c r="A73" s="14" t="s">
        <v>0</v>
      </c>
      <c r="B73" s="13" t="s">
        <v>21</v>
      </c>
    </row>
    <row r="74" spans="1:6" ht="15.75" customHeight="1" x14ac:dyDescent="0.25">
      <c r="A74" s="14" t="s">
        <v>2</v>
      </c>
      <c r="B74" s="13" t="s">
        <v>3</v>
      </c>
      <c r="D74" s="15" t="s">
        <v>4</v>
      </c>
      <c r="F74" s="15" t="s">
        <v>5</v>
      </c>
    </row>
    <row r="75" spans="1:6" ht="15.75" customHeight="1" x14ac:dyDescent="0.25">
      <c r="A75" s="14" t="s">
        <v>6</v>
      </c>
      <c r="B75" s="13">
        <v>14952</v>
      </c>
      <c r="D75" s="15">
        <v>26916</v>
      </c>
      <c r="F75" s="15">
        <v>41868</v>
      </c>
    </row>
    <row r="76" spans="1:6" ht="15.75" customHeight="1" x14ac:dyDescent="0.25">
      <c r="A76" s="14" t="s">
        <v>7</v>
      </c>
      <c r="B76" s="13">
        <f>B12</f>
        <v>1000</v>
      </c>
      <c r="D76" s="13">
        <f>D12</f>
        <v>2000</v>
      </c>
      <c r="F76" s="13">
        <f>F12</f>
        <v>2000</v>
      </c>
    </row>
    <row r="77" spans="1:6" ht="15.75" customHeight="1" x14ac:dyDescent="0.25">
      <c r="A77" s="14" t="s">
        <v>8</v>
      </c>
      <c r="B77" s="13"/>
      <c r="D77" s="13"/>
      <c r="F77" s="13"/>
    </row>
    <row r="78" spans="1:6" ht="15.75" customHeight="1" x14ac:dyDescent="0.25">
      <c r="A78" s="14" t="s">
        <v>9</v>
      </c>
      <c r="B78" s="13">
        <f>B14</f>
        <v>4000</v>
      </c>
      <c r="D78" s="13">
        <f>D14</f>
        <v>8000</v>
      </c>
      <c r="F78" s="13">
        <f>F14</f>
        <v>8000</v>
      </c>
    </row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</sheetData>
  <pageMargins left="0.7" right="0.7" top="0.75" bottom="0.75" header="0.511811023622047" footer="0.511811023622047"/>
  <pageSetup paperSize="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3"/>
  <sheetViews>
    <sheetView tabSelected="1" zoomScaleNormal="100" workbookViewId="0">
      <pane xSplit="1" topLeftCell="B1" activePane="topRight" state="frozen"/>
      <selection activeCell="A3" sqref="A3"/>
      <selection pane="topRight" activeCell="H9" sqref="H9"/>
    </sheetView>
  </sheetViews>
  <sheetFormatPr defaultColWidth="8.5703125" defaultRowHeight="15" x14ac:dyDescent="0.25"/>
  <cols>
    <col min="1" max="1" width="57.7109375" customWidth="1"/>
    <col min="2" max="14" width="17.5703125" customWidth="1"/>
  </cols>
  <sheetData>
    <row r="1" spans="1:12" ht="18.75" customHeight="1" x14ac:dyDescent="0.3">
      <c r="A1" s="1" t="s">
        <v>22</v>
      </c>
    </row>
    <row r="2" spans="1:12" ht="15.75" customHeight="1" x14ac:dyDescent="0.25">
      <c r="A2" s="2" t="s">
        <v>23</v>
      </c>
    </row>
    <row r="3" spans="1:12" ht="15" customHeight="1" x14ac:dyDescent="0.25">
      <c r="A3" s="3" t="s">
        <v>24</v>
      </c>
    </row>
    <row r="5" spans="1:12" ht="15.75" customHeight="1" x14ac:dyDescent="0.25">
      <c r="A5" s="16" t="s">
        <v>63</v>
      </c>
      <c r="B5" s="16"/>
      <c r="C5" s="16"/>
      <c r="D5" s="16"/>
      <c r="E5" s="16"/>
      <c r="F5" s="16"/>
      <c r="G5" s="16"/>
      <c r="H5" s="16"/>
    </row>
    <row r="6" spans="1:12" ht="15" customHeight="1" x14ac:dyDescent="0.25">
      <c r="A6" s="5" t="s">
        <v>25</v>
      </c>
      <c r="B6" s="6">
        <v>1</v>
      </c>
      <c r="C6" s="3" t="s">
        <v>26</v>
      </c>
    </row>
    <row r="7" spans="1:12" ht="15" customHeight="1" x14ac:dyDescent="0.25">
      <c r="A7" s="5" t="s">
        <v>27</v>
      </c>
      <c r="B7" s="7">
        <f>1-B6</f>
        <v>0</v>
      </c>
    </row>
    <row r="8" spans="1:12" ht="15" customHeight="1" x14ac:dyDescent="0.25">
      <c r="A8" s="5" t="s">
        <v>28</v>
      </c>
      <c r="B8" s="6">
        <v>1</v>
      </c>
    </row>
    <row r="9" spans="1:12" ht="15" customHeight="1" x14ac:dyDescent="0.25">
      <c r="A9" s="5" t="s">
        <v>29</v>
      </c>
      <c r="B9" s="6">
        <v>0.3</v>
      </c>
    </row>
    <row r="10" spans="1:12" ht="15" customHeight="1" x14ac:dyDescent="0.25">
      <c r="A10" s="5" t="s">
        <v>30</v>
      </c>
      <c r="B10" s="8">
        <v>12</v>
      </c>
    </row>
    <row r="12" spans="1:12" ht="15.75" customHeight="1" x14ac:dyDescent="0.25">
      <c r="A12" s="4" t="s">
        <v>31</v>
      </c>
    </row>
    <row r="13" spans="1:12" ht="45.75" customHeight="1" x14ac:dyDescent="0.25">
      <c r="A13" s="9" t="s">
        <v>0</v>
      </c>
      <c r="B13" s="9" t="s">
        <v>32</v>
      </c>
      <c r="C13" s="9" t="s">
        <v>33</v>
      </c>
      <c r="D13" s="9" t="s">
        <v>34</v>
      </c>
      <c r="E13" s="9" t="s">
        <v>35</v>
      </c>
      <c r="F13" s="9" t="s">
        <v>36</v>
      </c>
      <c r="G13" s="9" t="s">
        <v>37</v>
      </c>
      <c r="H13" s="9" t="s">
        <v>38</v>
      </c>
      <c r="I13" s="9" t="s">
        <v>39</v>
      </c>
      <c r="J13" s="9" t="s">
        <v>40</v>
      </c>
      <c r="K13" s="9" t="s">
        <v>41</v>
      </c>
      <c r="L13" s="9" t="s">
        <v>42</v>
      </c>
    </row>
    <row r="14" spans="1:12" ht="15" customHeight="1" x14ac:dyDescent="0.25">
      <c r="A14" s="10" t="s">
        <v>43</v>
      </c>
      <c r="B14" s="11">
        <f>'All '!B11</f>
        <v>18696</v>
      </c>
      <c r="C14" s="11">
        <f>'All '!B11</f>
        <v>18696</v>
      </c>
      <c r="D14" s="12">
        <f t="shared" ref="D14:D19" si="0">C14/$B$10</f>
        <v>1558</v>
      </c>
      <c r="E14" s="12">
        <f t="shared" ref="E14:E19" si="1">B14+$B$6*(C14-B14)</f>
        <v>18696</v>
      </c>
      <c r="F14" s="12">
        <f t="shared" ref="F14:F19" si="2">E14/$B$10</f>
        <v>1558</v>
      </c>
      <c r="G14" s="12">
        <f t="shared" ref="G14:G19" si="3">C14-E14</f>
        <v>0</v>
      </c>
      <c r="H14" s="12">
        <f t="shared" ref="H14:H19" si="4">G14/$B$10</f>
        <v>0</v>
      </c>
      <c r="I14" s="11">
        <f>'All '!B14</f>
        <v>4000</v>
      </c>
      <c r="J14" s="11">
        <f>'All '!B13</f>
        <v>0</v>
      </c>
      <c r="K14" s="12">
        <f t="shared" ref="K14:K19" si="5">G14+I14-J14</f>
        <v>4000</v>
      </c>
      <c r="L14" s="12">
        <f t="shared" ref="L14:L19" si="6">E14+J14</f>
        <v>18696</v>
      </c>
    </row>
    <row r="15" spans="1:12" ht="15" customHeight="1" x14ac:dyDescent="0.25">
      <c r="A15" s="10" t="s">
        <v>44</v>
      </c>
      <c r="B15" s="11">
        <f>'All '!B18</f>
        <v>15864</v>
      </c>
      <c r="C15" s="11">
        <f>'All '!B18</f>
        <v>15864</v>
      </c>
      <c r="D15" s="12">
        <f t="shared" si="0"/>
        <v>1322</v>
      </c>
      <c r="E15" s="12">
        <f t="shared" si="1"/>
        <v>15864</v>
      </c>
      <c r="F15" s="12">
        <f t="shared" si="2"/>
        <v>1322</v>
      </c>
      <c r="G15" s="12">
        <f t="shared" si="3"/>
        <v>0</v>
      </c>
      <c r="H15" s="12">
        <f t="shared" si="4"/>
        <v>0</v>
      </c>
      <c r="I15" s="11">
        <f>'All '!B21</f>
        <v>5000</v>
      </c>
      <c r="J15" s="11">
        <f>'All '!B20</f>
        <v>0</v>
      </c>
      <c r="K15" s="12">
        <f t="shared" si="5"/>
        <v>5000</v>
      </c>
      <c r="L15" s="12">
        <f t="shared" si="6"/>
        <v>15864</v>
      </c>
    </row>
    <row r="16" spans="1:12" ht="15" customHeight="1" x14ac:dyDescent="0.25">
      <c r="A16" s="10" t="s">
        <v>45</v>
      </c>
      <c r="B16" s="11">
        <f>'All '!B26</f>
        <v>14364</v>
      </c>
      <c r="C16" s="11">
        <f>'All '!B26</f>
        <v>14364</v>
      </c>
      <c r="D16" s="12">
        <f t="shared" si="0"/>
        <v>1197</v>
      </c>
      <c r="E16" s="12">
        <f t="shared" si="1"/>
        <v>14364</v>
      </c>
      <c r="F16" s="12">
        <f t="shared" si="2"/>
        <v>1197</v>
      </c>
      <c r="G16" s="12">
        <f t="shared" si="3"/>
        <v>0</v>
      </c>
      <c r="H16" s="12">
        <f t="shared" si="4"/>
        <v>0</v>
      </c>
      <c r="I16" s="11">
        <f>'All '!B29</f>
        <v>6500</v>
      </c>
      <c r="J16" s="11">
        <f>'All '!B28</f>
        <v>0</v>
      </c>
      <c r="K16" s="12">
        <f t="shared" si="5"/>
        <v>6500</v>
      </c>
      <c r="L16" s="12">
        <f t="shared" si="6"/>
        <v>14364</v>
      </c>
    </row>
    <row r="17" spans="1:12" ht="15" customHeight="1" x14ac:dyDescent="0.25">
      <c r="A17" s="10" t="s">
        <v>46</v>
      </c>
      <c r="B17" s="11">
        <f>'All '!B3</f>
        <v>13932</v>
      </c>
      <c r="C17" s="11">
        <f>'All '!B3</f>
        <v>13932</v>
      </c>
      <c r="D17" s="12">
        <f t="shared" si="0"/>
        <v>1161</v>
      </c>
      <c r="E17" s="12">
        <f t="shared" si="1"/>
        <v>13932</v>
      </c>
      <c r="F17" s="12">
        <f t="shared" si="2"/>
        <v>1161</v>
      </c>
      <c r="G17" s="12">
        <f t="shared" si="3"/>
        <v>0</v>
      </c>
      <c r="H17" s="12">
        <f t="shared" si="4"/>
        <v>0</v>
      </c>
      <c r="I17" s="11">
        <f>'All '!B6</f>
        <v>5000</v>
      </c>
      <c r="J17" s="11">
        <f>'All '!B5</f>
        <v>3600</v>
      </c>
      <c r="K17" s="12">
        <f t="shared" si="5"/>
        <v>1400</v>
      </c>
      <c r="L17" s="12">
        <f t="shared" si="6"/>
        <v>17532</v>
      </c>
    </row>
    <row r="18" spans="1:12" ht="15" customHeight="1" x14ac:dyDescent="0.25">
      <c r="A18" s="10" t="s">
        <v>47</v>
      </c>
      <c r="B18" s="11">
        <f>'All '!B42</f>
        <v>16044</v>
      </c>
      <c r="C18" s="11">
        <f>'All '!B42</f>
        <v>16044</v>
      </c>
      <c r="D18" s="12">
        <f t="shared" si="0"/>
        <v>1337</v>
      </c>
      <c r="E18" s="12">
        <f t="shared" si="1"/>
        <v>16044</v>
      </c>
      <c r="F18" s="12">
        <f t="shared" si="2"/>
        <v>1337</v>
      </c>
      <c r="G18" s="12">
        <f t="shared" si="3"/>
        <v>0</v>
      </c>
      <c r="H18" s="12">
        <f t="shared" si="4"/>
        <v>0</v>
      </c>
      <c r="I18" s="11">
        <f>'All '!B45</f>
        <v>5000</v>
      </c>
      <c r="J18" s="11">
        <f>'All '!B44</f>
        <v>0</v>
      </c>
      <c r="K18" s="12">
        <f t="shared" si="5"/>
        <v>5000</v>
      </c>
      <c r="L18" s="12">
        <f t="shared" si="6"/>
        <v>16044</v>
      </c>
    </row>
    <row r="19" spans="1:12" ht="15" customHeight="1" x14ac:dyDescent="0.25">
      <c r="A19" s="10" t="s">
        <v>13</v>
      </c>
      <c r="B19" s="11">
        <f>'All '!B34</f>
        <v>13404</v>
      </c>
      <c r="C19" s="11">
        <f>'All '!B34</f>
        <v>13404</v>
      </c>
      <c r="D19" s="12">
        <f t="shared" si="0"/>
        <v>1117</v>
      </c>
      <c r="E19" s="12">
        <f t="shared" si="1"/>
        <v>13404</v>
      </c>
      <c r="F19" s="12">
        <f t="shared" si="2"/>
        <v>1117</v>
      </c>
      <c r="G19" s="12">
        <f t="shared" si="3"/>
        <v>0</v>
      </c>
      <c r="H19" s="12">
        <f t="shared" si="4"/>
        <v>0</v>
      </c>
      <c r="I19" s="11">
        <f>'All '!B37</f>
        <v>5000</v>
      </c>
      <c r="J19" s="11">
        <f>'All '!B36</f>
        <v>3600</v>
      </c>
      <c r="K19" s="12">
        <f t="shared" si="5"/>
        <v>1400</v>
      </c>
      <c r="L19" s="12">
        <f t="shared" si="6"/>
        <v>17004</v>
      </c>
    </row>
    <row r="21" spans="1:12" ht="15.75" customHeight="1" x14ac:dyDescent="0.25">
      <c r="A21" s="4" t="s">
        <v>48</v>
      </c>
    </row>
    <row r="22" spans="1:12" ht="45.75" customHeight="1" x14ac:dyDescent="0.25">
      <c r="A22" s="9" t="s">
        <v>0</v>
      </c>
      <c r="B22" s="9" t="s">
        <v>32</v>
      </c>
      <c r="C22" s="9" t="s">
        <v>33</v>
      </c>
      <c r="D22" s="9" t="s">
        <v>34</v>
      </c>
      <c r="E22" s="9" t="s">
        <v>35</v>
      </c>
      <c r="F22" s="9" t="s">
        <v>36</v>
      </c>
      <c r="G22" s="9" t="s">
        <v>37</v>
      </c>
      <c r="H22" s="9" t="s">
        <v>38</v>
      </c>
    </row>
    <row r="23" spans="1:12" ht="15" customHeight="1" x14ac:dyDescent="0.25">
      <c r="A23" s="10" t="s">
        <v>15</v>
      </c>
      <c r="B23" s="11">
        <f>'All '!B51</f>
        <v>792</v>
      </c>
      <c r="C23" s="11">
        <f>'All '!B51</f>
        <v>792</v>
      </c>
      <c r="D23" s="12">
        <f>C23/$B$10</f>
        <v>66</v>
      </c>
      <c r="E23" s="12">
        <f>B23+$B$6*(C23-B23)</f>
        <v>792</v>
      </c>
      <c r="F23" s="12">
        <f>E23/$B$10</f>
        <v>66</v>
      </c>
      <c r="G23" s="12">
        <f>C23-E23</f>
        <v>0</v>
      </c>
      <c r="H23" s="12">
        <f>G23/$B$10</f>
        <v>0</v>
      </c>
    </row>
    <row r="24" spans="1:12" ht="15" customHeight="1" x14ac:dyDescent="0.25">
      <c r="A24" s="10" t="s">
        <v>17</v>
      </c>
      <c r="B24" s="11">
        <f>'All '!B55</f>
        <v>1044</v>
      </c>
      <c r="C24" s="11">
        <f>'All '!B55</f>
        <v>1044</v>
      </c>
      <c r="D24" s="12">
        <f>C24/$B$10</f>
        <v>87</v>
      </c>
      <c r="E24" s="12">
        <f>B24+$B$6*(C24-B24)</f>
        <v>1044</v>
      </c>
      <c r="F24" s="12">
        <f>E24/$B$10</f>
        <v>87</v>
      </c>
      <c r="G24" s="12">
        <f>C24-E24</f>
        <v>0</v>
      </c>
      <c r="H24" s="12">
        <f>G24/$B$10</f>
        <v>0</v>
      </c>
    </row>
    <row r="26" spans="1:12" ht="15.75" customHeight="1" x14ac:dyDescent="0.25">
      <c r="A26" s="4" t="s">
        <v>49</v>
      </c>
    </row>
    <row r="27" spans="1:12" ht="45.75" customHeight="1" x14ac:dyDescent="0.25">
      <c r="A27" s="9" t="s">
        <v>0</v>
      </c>
      <c r="B27" s="9" t="s">
        <v>50</v>
      </c>
      <c r="C27" s="9" t="s">
        <v>51</v>
      </c>
      <c r="D27" s="9" t="s">
        <v>52</v>
      </c>
      <c r="E27" s="9" t="s">
        <v>53</v>
      </c>
      <c r="F27" s="9" t="s">
        <v>54</v>
      </c>
      <c r="G27" s="9" t="s">
        <v>55</v>
      </c>
      <c r="H27" s="9" t="s">
        <v>56</v>
      </c>
      <c r="I27" s="9" t="s">
        <v>57</v>
      </c>
    </row>
    <row r="28" spans="1:12" ht="15" customHeight="1" x14ac:dyDescent="0.25">
      <c r="A28" s="10" t="s">
        <v>46</v>
      </c>
      <c r="B28" s="12">
        <f>J17</f>
        <v>3600</v>
      </c>
      <c r="C28" s="12">
        <f>B28*$B$9/$B$8</f>
        <v>1080</v>
      </c>
      <c r="D28" s="12">
        <f>L17</f>
        <v>17532</v>
      </c>
      <c r="E28" s="12">
        <f>E17+C28</f>
        <v>15012</v>
      </c>
      <c r="F28" s="12">
        <f>K17</f>
        <v>1400</v>
      </c>
      <c r="G28" s="12">
        <f>G17+I17-C28</f>
        <v>3920</v>
      </c>
      <c r="H28" s="12">
        <f>E28-D28</f>
        <v>-2520</v>
      </c>
      <c r="I28" s="12">
        <f>G28-F28</f>
        <v>2520</v>
      </c>
    </row>
    <row r="29" spans="1:12" ht="15" customHeight="1" x14ac:dyDescent="0.25">
      <c r="A29" s="10" t="s">
        <v>13</v>
      </c>
      <c r="B29" s="12">
        <f>J19</f>
        <v>3600</v>
      </c>
      <c r="C29" s="12">
        <f>B29*$B$9/$B$8</f>
        <v>1080</v>
      </c>
      <c r="D29" s="12">
        <f>L19</f>
        <v>17004</v>
      </c>
      <c r="E29" s="12">
        <f>E19+C29</f>
        <v>14484</v>
      </c>
      <c r="F29" s="12">
        <f>K19</f>
        <v>1400</v>
      </c>
      <c r="G29" s="12">
        <f>G19+I19-C29</f>
        <v>3920</v>
      </c>
      <c r="H29" s="12">
        <f>E29-D29</f>
        <v>-2520</v>
      </c>
      <c r="I29" s="12">
        <f>G29-F29</f>
        <v>2520</v>
      </c>
    </row>
    <row r="31" spans="1:12" ht="15.75" x14ac:dyDescent="0.25">
      <c r="A31" s="4" t="s">
        <v>58</v>
      </c>
    </row>
    <row r="32" spans="1:12" ht="15" customHeight="1" x14ac:dyDescent="0.25">
      <c r="A32" s="9" t="s">
        <v>0</v>
      </c>
      <c r="B32" s="9" t="s">
        <v>32</v>
      </c>
      <c r="C32" s="9" t="s">
        <v>33</v>
      </c>
      <c r="D32" s="9" t="s">
        <v>34</v>
      </c>
      <c r="E32" s="9" t="s">
        <v>35</v>
      </c>
      <c r="F32" s="9" t="s">
        <v>36</v>
      </c>
      <c r="G32" s="9" t="s">
        <v>37</v>
      </c>
      <c r="H32" s="9" t="s">
        <v>38</v>
      </c>
      <c r="I32" s="9" t="s">
        <v>39</v>
      </c>
      <c r="J32" s="9" t="s">
        <v>40</v>
      </c>
      <c r="K32" s="9" t="s">
        <v>41</v>
      </c>
      <c r="L32" s="9" t="s">
        <v>42</v>
      </c>
    </row>
    <row r="33" spans="1:12" ht="41.25" customHeight="1" x14ac:dyDescent="0.25">
      <c r="A33" s="10" t="s">
        <v>19</v>
      </c>
      <c r="B33" s="11">
        <f>'All '!B61</f>
        <v>11460</v>
      </c>
      <c r="C33" s="11">
        <f>'All '!B61</f>
        <v>11460</v>
      </c>
      <c r="D33" s="12">
        <f>C33/$B$10</f>
        <v>955</v>
      </c>
      <c r="E33" s="12">
        <f>B33+$B$6*(C33-B33)</f>
        <v>11460</v>
      </c>
      <c r="F33" s="12">
        <f>E33/$B$10</f>
        <v>955</v>
      </c>
      <c r="G33" s="12">
        <f>C33-E33</f>
        <v>0</v>
      </c>
      <c r="H33" s="12">
        <f>G33/$B$10</f>
        <v>0</v>
      </c>
      <c r="I33" s="11">
        <f>'All '!B64</f>
        <v>6500</v>
      </c>
      <c r="J33" s="11">
        <f>'All '!B63</f>
        <v>0</v>
      </c>
      <c r="K33" s="12">
        <f>G33+I33-J33</f>
        <v>6500</v>
      </c>
      <c r="L33" s="12">
        <f>E33+J33</f>
        <v>11460</v>
      </c>
    </row>
    <row r="34" spans="1:12" ht="15" customHeight="1" x14ac:dyDescent="0.25">
      <c r="A34" s="10" t="s">
        <v>20</v>
      </c>
      <c r="B34" s="11">
        <f>'All '!B68</f>
        <v>12708</v>
      </c>
      <c r="C34" s="11">
        <f>'All '!B68</f>
        <v>12708</v>
      </c>
      <c r="D34" s="12">
        <f>C34/$B$10</f>
        <v>1059</v>
      </c>
      <c r="E34" s="12">
        <f>B34+$B$6*(C34-B34)</f>
        <v>12708</v>
      </c>
      <c r="F34" s="12">
        <f>E34/$B$10</f>
        <v>1059</v>
      </c>
      <c r="G34" s="12">
        <f>C34-E34</f>
        <v>0</v>
      </c>
      <c r="H34" s="12">
        <f>G34/$B$10</f>
        <v>0</v>
      </c>
      <c r="I34" s="11">
        <f>'All '!B71</f>
        <v>5000</v>
      </c>
      <c r="J34" s="11">
        <f>'All '!B70</f>
        <v>0</v>
      </c>
      <c r="K34" s="12">
        <f>G34+I34-J34</f>
        <v>5000</v>
      </c>
      <c r="L34" s="12">
        <f>E34+J34</f>
        <v>12708</v>
      </c>
    </row>
    <row r="35" spans="1:12" ht="15" customHeight="1" x14ac:dyDescent="0.25">
      <c r="A35" s="10" t="s">
        <v>21</v>
      </c>
      <c r="B35" s="11">
        <f>'All '!B75</f>
        <v>14952</v>
      </c>
      <c r="C35" s="11">
        <f>'All '!B75</f>
        <v>14952</v>
      </c>
      <c r="D35" s="12">
        <f>C35/$B$10</f>
        <v>1246</v>
      </c>
      <c r="E35" s="12">
        <f>B35+$B$6*(C35-B35)</f>
        <v>14952</v>
      </c>
      <c r="F35" s="12">
        <f>E35/$B$10</f>
        <v>1246</v>
      </c>
      <c r="G35" s="12">
        <f>C35-E35</f>
        <v>0</v>
      </c>
      <c r="H35" s="12">
        <f>G35/$B$10</f>
        <v>0</v>
      </c>
      <c r="I35" s="11">
        <f>'All '!B78</f>
        <v>4000</v>
      </c>
      <c r="J35" s="11">
        <f>'All '!B77</f>
        <v>0</v>
      </c>
      <c r="K35" s="12">
        <f>G35+I35-J35</f>
        <v>4000</v>
      </c>
      <c r="L35" s="12">
        <f>E35+J35</f>
        <v>14952</v>
      </c>
    </row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5" customHeight="1" x14ac:dyDescent="0.25"/>
    <row r="47" spans="1:12" ht="15" customHeight="1" x14ac:dyDescent="0.25"/>
    <row r="48" spans="1:12" ht="15" customHeight="1" x14ac:dyDescent="0.25"/>
    <row r="49" ht="15" customHeight="1" x14ac:dyDescent="0.25"/>
    <row r="50" ht="15" customHeight="1" x14ac:dyDescent="0.25"/>
    <row r="51" ht="15" customHeight="1" x14ac:dyDescent="0.25"/>
    <row r="53" ht="15" customHeight="1" x14ac:dyDescent="0.25"/>
    <row r="54" ht="41.25" customHeight="1" x14ac:dyDescent="0.25"/>
    <row r="55" ht="15" customHeight="1" x14ac:dyDescent="0.25"/>
    <row r="57" ht="15" customHeight="1" x14ac:dyDescent="0.25"/>
    <row r="58" ht="41.2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</sheetData>
  <sheetProtection algorithmName="SHA-512" hashValue="TsYc23UpHHEGUyl8yLMCNZTs0S4SjDD4YqZ/xU9y3U4ev7TT9C8B8rseTH7PxfnqK9bNfyvhfTSiYPr6PhRbmA==" saltValue="GyHjjp2R+egZhbtq9TbE0Q==" spinCount="100000" sheet="1" objects="1" scenarios="1"/>
  <mergeCells count="1">
    <mergeCell ref="A5:H5"/>
  </mergeCells>
  <pageMargins left="0.7" right="0.7" top="0.75" bottom="0.75" header="0.511811023622047" footer="0.511811023622047"/>
  <pageSetup paperSize="5" scale="6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63"/>
  <sheetViews>
    <sheetView zoomScaleNormal="100" workbookViewId="0">
      <pane xSplit="1" topLeftCell="E1" activePane="topRight" state="frozen"/>
      <selection activeCell="A5" sqref="A5:H5"/>
      <selection pane="topRight" activeCell="A5" sqref="A5:H5"/>
    </sheetView>
  </sheetViews>
  <sheetFormatPr defaultColWidth="8.5703125" defaultRowHeight="15" x14ac:dyDescent="0.25"/>
  <cols>
    <col min="1" max="1" width="36.140625" customWidth="1"/>
    <col min="2" max="14" width="17.5703125" customWidth="1"/>
  </cols>
  <sheetData>
    <row r="1" spans="1:12" ht="18.75" customHeight="1" x14ac:dyDescent="0.3">
      <c r="A1" s="1" t="s">
        <v>22</v>
      </c>
    </row>
    <row r="2" spans="1:12" ht="15.75" customHeight="1" x14ac:dyDescent="0.25">
      <c r="A2" s="2" t="s">
        <v>59</v>
      </c>
    </row>
    <row r="3" spans="1:12" ht="15" customHeight="1" x14ac:dyDescent="0.25">
      <c r="A3" s="3" t="s">
        <v>24</v>
      </c>
    </row>
    <row r="5" spans="1:12" ht="15.75" customHeight="1" x14ac:dyDescent="0.25">
      <c r="A5" s="16" t="s">
        <v>63</v>
      </c>
      <c r="B5" s="16"/>
      <c r="C5" s="16"/>
      <c r="D5" s="16"/>
      <c r="E5" s="16"/>
      <c r="F5" s="16"/>
      <c r="G5" s="16"/>
      <c r="H5" s="16"/>
    </row>
    <row r="6" spans="1:12" ht="15" customHeight="1" x14ac:dyDescent="0.25">
      <c r="A6" t="s">
        <v>25</v>
      </c>
      <c r="B6" s="6">
        <v>0.85</v>
      </c>
      <c r="C6" s="3" t="s">
        <v>60</v>
      </c>
    </row>
    <row r="7" spans="1:12" ht="15" customHeight="1" x14ac:dyDescent="0.25">
      <c r="A7" t="s">
        <v>27</v>
      </c>
      <c r="B7" s="7">
        <f>1-B6</f>
        <v>0.15000000000000002</v>
      </c>
    </row>
    <row r="8" spans="1:12" ht="15" customHeight="1" x14ac:dyDescent="0.25">
      <c r="A8" t="s">
        <v>28</v>
      </c>
      <c r="B8" s="6">
        <v>1</v>
      </c>
    </row>
    <row r="9" spans="1:12" ht="15" customHeight="1" x14ac:dyDescent="0.25">
      <c r="A9" t="s">
        <v>29</v>
      </c>
      <c r="B9" s="6">
        <v>0.3</v>
      </c>
    </row>
    <row r="10" spans="1:12" ht="15" customHeight="1" x14ac:dyDescent="0.25">
      <c r="A10" t="s">
        <v>30</v>
      </c>
      <c r="B10" s="8">
        <v>12</v>
      </c>
    </row>
    <row r="12" spans="1:12" ht="15.75" customHeight="1" x14ac:dyDescent="0.25">
      <c r="A12" s="4" t="s">
        <v>31</v>
      </c>
    </row>
    <row r="13" spans="1:12" ht="45.75" customHeight="1" x14ac:dyDescent="0.25">
      <c r="A13" s="9" t="s">
        <v>0</v>
      </c>
      <c r="B13" s="9" t="s">
        <v>32</v>
      </c>
      <c r="C13" s="9" t="s">
        <v>33</v>
      </c>
      <c r="D13" s="9" t="s">
        <v>34</v>
      </c>
      <c r="E13" s="9" t="s">
        <v>35</v>
      </c>
      <c r="F13" s="9" t="s">
        <v>36</v>
      </c>
      <c r="G13" s="9" t="s">
        <v>37</v>
      </c>
      <c r="H13" s="9" t="s">
        <v>38</v>
      </c>
      <c r="I13" s="9" t="s">
        <v>39</v>
      </c>
      <c r="J13" s="9" t="s">
        <v>40</v>
      </c>
      <c r="K13" s="9" t="s">
        <v>41</v>
      </c>
      <c r="L13" s="9" t="s">
        <v>42</v>
      </c>
    </row>
    <row r="14" spans="1:12" ht="15" customHeight="1" x14ac:dyDescent="0.25">
      <c r="A14" s="10" t="s">
        <v>43</v>
      </c>
      <c r="B14" s="11">
        <f>'All '!B11</f>
        <v>18696</v>
      </c>
      <c r="C14" s="11">
        <f>'All '!D11</f>
        <v>33648</v>
      </c>
      <c r="D14" s="12">
        <f t="shared" ref="D14:D19" si="0">C14/$B$10</f>
        <v>2804</v>
      </c>
      <c r="E14" s="12">
        <f t="shared" ref="E14:E19" si="1">B14+$B$6*(C14-B14)</f>
        <v>31405.199999999997</v>
      </c>
      <c r="F14" s="12">
        <f t="shared" ref="F14:F19" si="2">E14/$B$10</f>
        <v>2617.1</v>
      </c>
      <c r="G14" s="12">
        <f t="shared" ref="G14:G19" si="3">C14-E14</f>
        <v>2242.8000000000029</v>
      </c>
      <c r="H14" s="12">
        <f t="shared" ref="H14:H19" si="4">G14/$B$10</f>
        <v>186.90000000000023</v>
      </c>
      <c r="I14" s="11">
        <f>'All '!D14</f>
        <v>8000</v>
      </c>
      <c r="J14" s="11">
        <f>'All '!D13</f>
        <v>0</v>
      </c>
      <c r="K14" s="12">
        <f t="shared" ref="K14:K19" si="5">G14+I14-J14</f>
        <v>10242.800000000003</v>
      </c>
      <c r="L14" s="12">
        <f t="shared" ref="L14:L19" si="6">E14+J14</f>
        <v>31405.199999999997</v>
      </c>
    </row>
    <row r="15" spans="1:12" ht="15" customHeight="1" x14ac:dyDescent="0.25">
      <c r="A15" s="10" t="s">
        <v>44</v>
      </c>
      <c r="B15" s="11">
        <f>'All '!B18</f>
        <v>15864</v>
      </c>
      <c r="C15" s="11">
        <f>'All '!D18</f>
        <v>28560</v>
      </c>
      <c r="D15" s="12">
        <f t="shared" si="0"/>
        <v>2380</v>
      </c>
      <c r="E15" s="12">
        <f t="shared" si="1"/>
        <v>26655.599999999999</v>
      </c>
      <c r="F15" s="12">
        <f t="shared" si="2"/>
        <v>2221.2999999999997</v>
      </c>
      <c r="G15" s="12">
        <f t="shared" si="3"/>
        <v>1904.4000000000015</v>
      </c>
      <c r="H15" s="12">
        <f t="shared" si="4"/>
        <v>158.70000000000013</v>
      </c>
      <c r="I15" s="11">
        <f>'All '!D21</f>
        <v>10000</v>
      </c>
      <c r="J15" s="11">
        <f>'All '!D20</f>
        <v>0</v>
      </c>
      <c r="K15" s="12">
        <f t="shared" si="5"/>
        <v>11904.400000000001</v>
      </c>
      <c r="L15" s="12">
        <f t="shared" si="6"/>
        <v>26655.599999999999</v>
      </c>
    </row>
    <row r="16" spans="1:12" ht="15" customHeight="1" x14ac:dyDescent="0.25">
      <c r="A16" s="10" t="s">
        <v>45</v>
      </c>
      <c r="B16" s="11">
        <f>'All '!B26</f>
        <v>14364</v>
      </c>
      <c r="C16" s="11">
        <f>'All '!D26</f>
        <v>25860</v>
      </c>
      <c r="D16" s="12">
        <f t="shared" si="0"/>
        <v>2155</v>
      </c>
      <c r="E16" s="12">
        <f t="shared" si="1"/>
        <v>24135.599999999999</v>
      </c>
      <c r="F16" s="12">
        <f t="shared" si="2"/>
        <v>2011.3</v>
      </c>
      <c r="G16" s="12">
        <f t="shared" si="3"/>
        <v>1724.4000000000015</v>
      </c>
      <c r="H16" s="12">
        <f t="shared" si="4"/>
        <v>143.70000000000013</v>
      </c>
      <c r="I16" s="11">
        <f>'All '!D29</f>
        <v>13000</v>
      </c>
      <c r="J16" s="11">
        <f>'All '!D28</f>
        <v>0</v>
      </c>
      <c r="K16" s="12">
        <f t="shared" si="5"/>
        <v>14724.400000000001</v>
      </c>
      <c r="L16" s="12">
        <f t="shared" si="6"/>
        <v>24135.599999999999</v>
      </c>
    </row>
    <row r="17" spans="1:12" ht="15" customHeight="1" x14ac:dyDescent="0.25">
      <c r="A17" s="10" t="s">
        <v>46</v>
      </c>
      <c r="B17" s="11">
        <f>'All '!B3</f>
        <v>13932</v>
      </c>
      <c r="C17" s="11">
        <f>'All '!D3</f>
        <v>25080</v>
      </c>
      <c r="D17" s="12">
        <f t="shared" si="0"/>
        <v>2090</v>
      </c>
      <c r="E17" s="12">
        <f t="shared" si="1"/>
        <v>23407.8</v>
      </c>
      <c r="F17" s="12">
        <f t="shared" si="2"/>
        <v>1950.6499999999999</v>
      </c>
      <c r="G17" s="12">
        <f t="shared" si="3"/>
        <v>1672.2000000000007</v>
      </c>
      <c r="H17" s="12">
        <f t="shared" si="4"/>
        <v>139.35000000000005</v>
      </c>
      <c r="I17" s="11">
        <f>'All '!D6</f>
        <v>10000</v>
      </c>
      <c r="J17" s="11">
        <f>'All '!D5</f>
        <v>7200</v>
      </c>
      <c r="K17" s="12">
        <f t="shared" si="5"/>
        <v>4472.2000000000007</v>
      </c>
      <c r="L17" s="12">
        <f t="shared" si="6"/>
        <v>30607.8</v>
      </c>
    </row>
    <row r="18" spans="1:12" ht="15" customHeight="1" x14ac:dyDescent="0.25">
      <c r="A18" s="10" t="s">
        <v>47</v>
      </c>
      <c r="B18" s="11">
        <f>'All '!B42</f>
        <v>16044</v>
      </c>
      <c r="C18" s="11">
        <f>'All '!D42</f>
        <v>28884</v>
      </c>
      <c r="D18" s="12">
        <f t="shared" si="0"/>
        <v>2407</v>
      </c>
      <c r="E18" s="12">
        <f t="shared" si="1"/>
        <v>26958</v>
      </c>
      <c r="F18" s="12">
        <f t="shared" si="2"/>
        <v>2246.5</v>
      </c>
      <c r="G18" s="12">
        <f t="shared" si="3"/>
        <v>1926</v>
      </c>
      <c r="H18" s="12">
        <f t="shared" si="4"/>
        <v>160.5</v>
      </c>
      <c r="I18" s="11">
        <f>'All '!D45</f>
        <v>10000</v>
      </c>
      <c r="J18" s="11">
        <f>'All '!D44</f>
        <v>0</v>
      </c>
      <c r="K18" s="12">
        <f t="shared" si="5"/>
        <v>11926</v>
      </c>
      <c r="L18" s="12">
        <f t="shared" si="6"/>
        <v>26958</v>
      </c>
    </row>
    <row r="19" spans="1:12" ht="15" customHeight="1" x14ac:dyDescent="0.25">
      <c r="A19" s="10" t="s">
        <v>13</v>
      </c>
      <c r="B19" s="11">
        <f>'All '!B34</f>
        <v>13404</v>
      </c>
      <c r="C19" s="11">
        <f>'All '!D34</f>
        <v>24132</v>
      </c>
      <c r="D19" s="12">
        <f t="shared" si="0"/>
        <v>2011</v>
      </c>
      <c r="E19" s="12">
        <f t="shared" si="1"/>
        <v>22522.799999999999</v>
      </c>
      <c r="F19" s="12">
        <f t="shared" si="2"/>
        <v>1876.8999999999999</v>
      </c>
      <c r="G19" s="12">
        <f t="shared" si="3"/>
        <v>1609.2000000000007</v>
      </c>
      <c r="H19" s="12">
        <f t="shared" si="4"/>
        <v>134.10000000000005</v>
      </c>
      <c r="I19" s="11">
        <f>'All '!D37</f>
        <v>10000</v>
      </c>
      <c r="J19" s="11">
        <f>'All '!D36</f>
        <v>7200</v>
      </c>
      <c r="K19" s="12">
        <f t="shared" si="5"/>
        <v>4409.2000000000007</v>
      </c>
      <c r="L19" s="12">
        <f t="shared" si="6"/>
        <v>29722.799999999999</v>
      </c>
    </row>
    <row r="21" spans="1:12" ht="15.75" customHeight="1" x14ac:dyDescent="0.25">
      <c r="A21" s="4" t="s">
        <v>48</v>
      </c>
    </row>
    <row r="22" spans="1:12" ht="45.75" customHeight="1" x14ac:dyDescent="0.25">
      <c r="A22" s="9" t="s">
        <v>0</v>
      </c>
      <c r="B22" s="9" t="s">
        <v>32</v>
      </c>
      <c r="C22" s="9" t="s">
        <v>33</v>
      </c>
      <c r="D22" s="9" t="s">
        <v>34</v>
      </c>
      <c r="E22" s="9" t="s">
        <v>35</v>
      </c>
      <c r="F22" s="9" t="s">
        <v>36</v>
      </c>
      <c r="G22" s="9" t="s">
        <v>37</v>
      </c>
      <c r="H22" s="9" t="s">
        <v>38</v>
      </c>
    </row>
    <row r="23" spans="1:12" ht="15" customHeight="1" x14ac:dyDescent="0.25">
      <c r="A23" s="10" t="s">
        <v>15</v>
      </c>
      <c r="B23" s="11">
        <f>'All '!B51</f>
        <v>792</v>
      </c>
      <c r="C23" s="11">
        <f>'All '!D51</f>
        <v>1428</v>
      </c>
      <c r="D23" s="12">
        <f>C23/$B$10</f>
        <v>119</v>
      </c>
      <c r="E23" s="12">
        <f>B23+$B$6*(C23-B23)</f>
        <v>1332.6</v>
      </c>
      <c r="F23" s="12">
        <f>E23/$B$10</f>
        <v>111.05</v>
      </c>
      <c r="G23" s="12">
        <f>C23-E23</f>
        <v>95.400000000000091</v>
      </c>
      <c r="H23" s="12">
        <f>G23/$B$10</f>
        <v>7.9500000000000073</v>
      </c>
    </row>
    <row r="24" spans="1:12" ht="15" customHeight="1" x14ac:dyDescent="0.25">
      <c r="A24" s="10" t="s">
        <v>17</v>
      </c>
      <c r="B24" s="11">
        <f>'All '!B55</f>
        <v>1044</v>
      </c>
      <c r="C24" s="11">
        <f>'All '!D55</f>
        <v>1884</v>
      </c>
      <c r="D24" s="12">
        <f>C24/$B$10</f>
        <v>157</v>
      </c>
      <c r="E24" s="12">
        <f>B24+$B$6*(C24-B24)</f>
        <v>1758</v>
      </c>
      <c r="F24" s="12">
        <f>E24/$B$10</f>
        <v>146.5</v>
      </c>
      <c r="G24" s="12">
        <f>C24-E24</f>
        <v>126</v>
      </c>
      <c r="H24" s="12">
        <f>G24/$B$10</f>
        <v>10.5</v>
      </c>
    </row>
    <row r="26" spans="1:12" ht="15.75" customHeight="1" x14ac:dyDescent="0.25">
      <c r="A26" s="4" t="s">
        <v>49</v>
      </c>
    </row>
    <row r="27" spans="1:12" ht="45.75" customHeight="1" x14ac:dyDescent="0.25">
      <c r="A27" s="9" t="s">
        <v>0</v>
      </c>
      <c r="B27" s="9" t="s">
        <v>50</v>
      </c>
      <c r="C27" s="9" t="s">
        <v>51</v>
      </c>
      <c r="D27" s="9" t="s">
        <v>52</v>
      </c>
      <c r="E27" s="9" t="s">
        <v>53</v>
      </c>
      <c r="F27" s="9" t="s">
        <v>54</v>
      </c>
      <c r="G27" s="9" t="s">
        <v>55</v>
      </c>
      <c r="H27" s="9" t="s">
        <v>56</v>
      </c>
      <c r="I27" s="9" t="s">
        <v>57</v>
      </c>
    </row>
    <row r="28" spans="1:12" ht="15" customHeight="1" x14ac:dyDescent="0.25">
      <c r="A28" s="10" t="s">
        <v>46</v>
      </c>
      <c r="B28" s="12">
        <f>J17</f>
        <v>7200</v>
      </c>
      <c r="C28" s="12">
        <f>B28*$B$9/$B$8</f>
        <v>2160</v>
      </c>
      <c r="D28" s="12">
        <f>L17</f>
        <v>30607.8</v>
      </c>
      <c r="E28" s="12">
        <f>E17+C28</f>
        <v>25567.8</v>
      </c>
      <c r="F28" s="12">
        <f>K17</f>
        <v>4472.2000000000007</v>
      </c>
      <c r="G28" s="12">
        <f>G17+I17-C28</f>
        <v>9512.2000000000007</v>
      </c>
      <c r="H28" s="12">
        <f>E28-D28</f>
        <v>-5040</v>
      </c>
      <c r="I28" s="12">
        <f>G28-F28</f>
        <v>5040</v>
      </c>
    </row>
    <row r="29" spans="1:12" ht="15" customHeight="1" x14ac:dyDescent="0.25">
      <c r="A29" s="10" t="s">
        <v>13</v>
      </c>
      <c r="B29" s="12">
        <f>J19</f>
        <v>7200</v>
      </c>
      <c r="C29" s="12">
        <f>B29*$B$9/$B$8</f>
        <v>2160</v>
      </c>
      <c r="D29" s="12">
        <f>L19</f>
        <v>29722.799999999999</v>
      </c>
      <c r="E29" s="12">
        <f>E19+C29</f>
        <v>24682.799999999999</v>
      </c>
      <c r="F29" s="12">
        <f>K19</f>
        <v>4409.2000000000007</v>
      </c>
      <c r="G29" s="12">
        <f>G19+I19-C29</f>
        <v>9449.2000000000007</v>
      </c>
      <c r="H29" s="12">
        <f>E29-D29</f>
        <v>-5040</v>
      </c>
      <c r="I29" s="12">
        <f>G29-F29</f>
        <v>5040</v>
      </c>
    </row>
    <row r="31" spans="1:12" ht="15.75" x14ac:dyDescent="0.25">
      <c r="A31" s="4" t="s">
        <v>58</v>
      </c>
    </row>
    <row r="32" spans="1:12" ht="15" customHeight="1" x14ac:dyDescent="0.25">
      <c r="A32" s="9" t="s">
        <v>0</v>
      </c>
      <c r="B32" s="9" t="s">
        <v>32</v>
      </c>
      <c r="C32" s="9" t="s">
        <v>33</v>
      </c>
      <c r="D32" s="9" t="s">
        <v>34</v>
      </c>
      <c r="E32" s="9" t="s">
        <v>35</v>
      </c>
      <c r="F32" s="9" t="s">
        <v>36</v>
      </c>
      <c r="G32" s="9" t="s">
        <v>37</v>
      </c>
      <c r="H32" s="9" t="s">
        <v>38</v>
      </c>
      <c r="I32" s="9" t="s">
        <v>39</v>
      </c>
      <c r="J32" s="9" t="s">
        <v>40</v>
      </c>
      <c r="K32" s="9" t="s">
        <v>41</v>
      </c>
      <c r="L32" s="9" t="s">
        <v>42</v>
      </c>
    </row>
    <row r="33" spans="1:12" ht="41.25" customHeight="1" x14ac:dyDescent="0.25">
      <c r="A33" s="10" t="s">
        <v>19</v>
      </c>
      <c r="B33" s="11">
        <f>'All '!B61</f>
        <v>11460</v>
      </c>
      <c r="C33" s="11">
        <f>'All '!D61</f>
        <v>20628</v>
      </c>
      <c r="D33" s="12">
        <f>C33/$B$10</f>
        <v>1719</v>
      </c>
      <c r="E33" s="12">
        <f>B33+$B$6*(C33-B33)</f>
        <v>19252.8</v>
      </c>
      <c r="F33" s="12">
        <f>E33/$B$10</f>
        <v>1604.3999999999999</v>
      </c>
      <c r="G33" s="12">
        <f>C33-E33</f>
        <v>1375.2000000000007</v>
      </c>
      <c r="H33" s="12">
        <f>G33/$B$10</f>
        <v>114.60000000000007</v>
      </c>
      <c r="I33" s="11">
        <f>'All '!D64</f>
        <v>13000</v>
      </c>
      <c r="J33" s="11">
        <f>'All '!D63</f>
        <v>0</v>
      </c>
      <c r="K33" s="12">
        <f>G33+I33-J33</f>
        <v>14375.2</v>
      </c>
      <c r="L33" s="12">
        <f>E33+J33</f>
        <v>19252.8</v>
      </c>
    </row>
    <row r="34" spans="1:12" ht="15" customHeight="1" x14ac:dyDescent="0.25">
      <c r="A34" s="10" t="s">
        <v>20</v>
      </c>
      <c r="B34" s="11">
        <f>'All '!B68</f>
        <v>12708</v>
      </c>
      <c r="C34" s="11">
        <f>'All '!D68</f>
        <v>22872</v>
      </c>
      <c r="D34" s="12">
        <f>C34/$B$10</f>
        <v>1906</v>
      </c>
      <c r="E34" s="12">
        <f>B34+$B$6*(C34-B34)</f>
        <v>21347.4</v>
      </c>
      <c r="F34" s="12">
        <f>E34/$B$10</f>
        <v>1778.95</v>
      </c>
      <c r="G34" s="12">
        <f>C34-E34</f>
        <v>1524.5999999999985</v>
      </c>
      <c r="H34" s="12">
        <f>G34/$B$10</f>
        <v>127.04999999999988</v>
      </c>
      <c r="I34" s="11">
        <f>'All '!D71</f>
        <v>10000</v>
      </c>
      <c r="J34" s="11">
        <f>'All '!D70</f>
        <v>0</v>
      </c>
      <c r="K34" s="12">
        <f>G34+I34-J34</f>
        <v>11524.599999999999</v>
      </c>
      <c r="L34" s="12">
        <f>E34+J34</f>
        <v>21347.4</v>
      </c>
    </row>
    <row r="35" spans="1:12" ht="15" customHeight="1" x14ac:dyDescent="0.25">
      <c r="A35" s="10" t="s">
        <v>21</v>
      </c>
      <c r="B35" s="11">
        <f>'All '!B75</f>
        <v>14952</v>
      </c>
      <c r="C35" s="11">
        <f>'All '!D75</f>
        <v>26916</v>
      </c>
      <c r="D35" s="12">
        <f>C35/$B$10</f>
        <v>2243</v>
      </c>
      <c r="E35" s="12">
        <f>B35+$B$6*(C35-B35)</f>
        <v>25121.4</v>
      </c>
      <c r="F35" s="12">
        <f>E35/$B$10</f>
        <v>2093.4500000000003</v>
      </c>
      <c r="G35" s="12">
        <f>C35-E35</f>
        <v>1794.5999999999985</v>
      </c>
      <c r="H35" s="12">
        <f>G35/$B$10</f>
        <v>149.54999999999987</v>
      </c>
      <c r="I35" s="11">
        <f>'All '!D78</f>
        <v>8000</v>
      </c>
      <c r="J35" s="11">
        <f>'All '!D77</f>
        <v>0</v>
      </c>
      <c r="K35" s="12">
        <f>G35+I35-J35</f>
        <v>9794.5999999999985</v>
      </c>
      <c r="L35" s="12">
        <f>E35+J35</f>
        <v>25121.4</v>
      </c>
    </row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5" customHeight="1" x14ac:dyDescent="0.25"/>
    <row r="47" spans="1:12" ht="15" customHeight="1" x14ac:dyDescent="0.25"/>
    <row r="48" spans="1:12" ht="15" customHeight="1" x14ac:dyDescent="0.25"/>
    <row r="49" ht="15" customHeight="1" x14ac:dyDescent="0.25"/>
    <row r="50" ht="15" customHeight="1" x14ac:dyDescent="0.25"/>
    <row r="51" ht="15" customHeight="1" x14ac:dyDescent="0.25"/>
    <row r="53" ht="15" customHeight="1" x14ac:dyDescent="0.25"/>
    <row r="54" ht="41.25" customHeight="1" x14ac:dyDescent="0.25"/>
    <row r="55" ht="15" customHeight="1" x14ac:dyDescent="0.25"/>
    <row r="57" ht="15" customHeight="1" x14ac:dyDescent="0.25"/>
    <row r="58" ht="41.2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</sheetData>
  <sheetProtection algorithmName="SHA-512" hashValue="aijoUUcdNLpfeSIQg73Wp495NURbSRgquU2zxSrAz2ubK+GwAzWOS3Jja74hnixORKMmaVc6o2IxC1s+AoV15Q==" saltValue="SrKGM9KDob6yM47kw+8reg==" spinCount="100000" sheet="1" objects="1" scenarios="1"/>
  <mergeCells count="1">
    <mergeCell ref="A5:H5"/>
  </mergeCells>
  <pageMargins left="0.7" right="0.7" top="0.75" bottom="0.75" header="0.511811023622047" footer="0.511811023622047"/>
  <pageSetup paperSize="5" scale="71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63"/>
  <sheetViews>
    <sheetView topLeftCell="A3" zoomScaleNormal="100" workbookViewId="0">
      <pane xSplit="1" topLeftCell="B1" activePane="topRight" state="frozen"/>
      <selection activeCell="A3" sqref="A3"/>
      <selection pane="topRight" activeCell="G9" sqref="G9"/>
    </sheetView>
  </sheetViews>
  <sheetFormatPr defaultColWidth="8.5703125" defaultRowHeight="15" x14ac:dyDescent="0.25"/>
  <cols>
    <col min="1" max="1" width="72.42578125" customWidth="1"/>
    <col min="2" max="14" width="17.5703125" customWidth="1"/>
  </cols>
  <sheetData>
    <row r="1" spans="1:12" ht="18.75" customHeight="1" x14ac:dyDescent="0.3">
      <c r="A1" s="1" t="s">
        <v>22</v>
      </c>
    </row>
    <row r="2" spans="1:12" ht="15.75" customHeight="1" x14ac:dyDescent="0.25">
      <c r="A2" s="2" t="s">
        <v>61</v>
      </c>
    </row>
    <row r="3" spans="1:12" ht="15" customHeight="1" x14ac:dyDescent="0.25">
      <c r="A3" s="3" t="s">
        <v>24</v>
      </c>
    </row>
    <row r="5" spans="1:12" ht="15.75" customHeight="1" x14ac:dyDescent="0.25">
      <c r="A5" s="16" t="s">
        <v>63</v>
      </c>
      <c r="B5" s="16"/>
      <c r="C5" s="16"/>
      <c r="D5" s="16"/>
      <c r="E5" s="16"/>
      <c r="F5" s="16"/>
      <c r="G5" s="16"/>
      <c r="H5" s="16"/>
    </row>
    <row r="6" spans="1:12" ht="15" customHeight="1" x14ac:dyDescent="0.25">
      <c r="A6" t="s">
        <v>25</v>
      </c>
      <c r="B6" s="6">
        <v>0.75</v>
      </c>
      <c r="C6" s="3" t="s">
        <v>62</v>
      </c>
    </row>
    <row r="7" spans="1:12" ht="15" customHeight="1" x14ac:dyDescent="0.25">
      <c r="A7" t="s">
        <v>27</v>
      </c>
      <c r="B7" s="7">
        <f>1-B6</f>
        <v>0.25</v>
      </c>
    </row>
    <row r="8" spans="1:12" ht="15" customHeight="1" x14ac:dyDescent="0.25">
      <c r="A8" t="s">
        <v>28</v>
      </c>
      <c r="B8" s="6">
        <v>1</v>
      </c>
    </row>
    <row r="9" spans="1:12" ht="15" customHeight="1" x14ac:dyDescent="0.25">
      <c r="A9" t="s">
        <v>29</v>
      </c>
      <c r="B9" s="6">
        <v>0.3</v>
      </c>
    </row>
    <row r="10" spans="1:12" ht="15" customHeight="1" x14ac:dyDescent="0.25">
      <c r="A10" t="s">
        <v>30</v>
      </c>
      <c r="B10" s="8">
        <v>12</v>
      </c>
    </row>
    <row r="12" spans="1:12" ht="15.75" customHeight="1" x14ac:dyDescent="0.25">
      <c r="A12" s="4" t="s">
        <v>31</v>
      </c>
    </row>
    <row r="13" spans="1:12" ht="45.75" customHeight="1" x14ac:dyDescent="0.25">
      <c r="A13" s="9" t="s">
        <v>0</v>
      </c>
      <c r="B13" s="9" t="s">
        <v>32</v>
      </c>
      <c r="C13" s="9" t="s">
        <v>33</v>
      </c>
      <c r="D13" s="9" t="s">
        <v>34</v>
      </c>
      <c r="E13" s="9" t="s">
        <v>35</v>
      </c>
      <c r="F13" s="9" t="s">
        <v>36</v>
      </c>
      <c r="G13" s="9" t="s">
        <v>37</v>
      </c>
      <c r="H13" s="9" t="s">
        <v>38</v>
      </c>
      <c r="I13" s="9" t="s">
        <v>39</v>
      </c>
      <c r="J13" s="9" t="s">
        <v>40</v>
      </c>
      <c r="K13" s="9" t="s">
        <v>41</v>
      </c>
      <c r="L13" s="9" t="s">
        <v>42</v>
      </c>
    </row>
    <row r="14" spans="1:12" ht="15" customHeight="1" x14ac:dyDescent="0.25">
      <c r="A14" s="10" t="s">
        <v>43</v>
      </c>
      <c r="B14" s="11">
        <f>'All '!B11</f>
        <v>18696</v>
      </c>
      <c r="C14" s="11">
        <f>'All '!F11</f>
        <v>52344</v>
      </c>
      <c r="D14" s="12">
        <f t="shared" ref="D14:D19" si="0">C14/$B$10</f>
        <v>4362</v>
      </c>
      <c r="E14" s="12">
        <f t="shared" ref="E14:E19" si="1">B14+$B$6*(C14-B14)</f>
        <v>43932</v>
      </c>
      <c r="F14" s="12">
        <f t="shared" ref="F14:F19" si="2">E14/$B$10</f>
        <v>3661</v>
      </c>
      <c r="G14" s="12">
        <f t="shared" ref="G14:G19" si="3">C14-E14</f>
        <v>8412</v>
      </c>
      <c r="H14" s="12">
        <f t="shared" ref="H14:H19" si="4">G14/$B$10</f>
        <v>701</v>
      </c>
      <c r="I14" s="11">
        <f>'All '!F14</f>
        <v>8000</v>
      </c>
      <c r="J14" s="11">
        <f>'All '!F13</f>
        <v>0</v>
      </c>
      <c r="K14" s="12">
        <f t="shared" ref="K14:K19" si="5">G14+I14-J14</f>
        <v>16412</v>
      </c>
      <c r="L14" s="12">
        <f t="shared" ref="L14:L19" si="6">E14+J14</f>
        <v>43932</v>
      </c>
    </row>
    <row r="15" spans="1:12" ht="15" customHeight="1" x14ac:dyDescent="0.25">
      <c r="A15" s="10" t="s">
        <v>44</v>
      </c>
      <c r="B15" s="11">
        <f>'All '!B18</f>
        <v>15864</v>
      </c>
      <c r="C15" s="11">
        <f>'All '!F18</f>
        <v>44424</v>
      </c>
      <c r="D15" s="12">
        <f t="shared" si="0"/>
        <v>3702</v>
      </c>
      <c r="E15" s="12">
        <f t="shared" si="1"/>
        <v>37284</v>
      </c>
      <c r="F15" s="12">
        <f t="shared" si="2"/>
        <v>3107</v>
      </c>
      <c r="G15" s="12">
        <f t="shared" si="3"/>
        <v>7140</v>
      </c>
      <c r="H15" s="12">
        <f t="shared" si="4"/>
        <v>595</v>
      </c>
      <c r="I15" s="11">
        <f>'All '!F21</f>
        <v>10000</v>
      </c>
      <c r="J15" s="11">
        <f>'All '!F20</f>
        <v>0</v>
      </c>
      <c r="K15" s="12">
        <f t="shared" si="5"/>
        <v>17140</v>
      </c>
      <c r="L15" s="12">
        <f t="shared" si="6"/>
        <v>37284</v>
      </c>
    </row>
    <row r="16" spans="1:12" ht="15" customHeight="1" x14ac:dyDescent="0.25">
      <c r="A16" s="10" t="s">
        <v>45</v>
      </c>
      <c r="B16" s="11">
        <f>'All '!B26</f>
        <v>14364</v>
      </c>
      <c r="C16" s="11">
        <f>'All '!F26</f>
        <v>40224</v>
      </c>
      <c r="D16" s="12">
        <f t="shared" si="0"/>
        <v>3352</v>
      </c>
      <c r="E16" s="12">
        <f t="shared" si="1"/>
        <v>33759</v>
      </c>
      <c r="F16" s="12">
        <f t="shared" si="2"/>
        <v>2813.25</v>
      </c>
      <c r="G16" s="12">
        <f t="shared" si="3"/>
        <v>6465</v>
      </c>
      <c r="H16" s="12">
        <f t="shared" si="4"/>
        <v>538.75</v>
      </c>
      <c r="I16" s="11">
        <f>'All '!F29</f>
        <v>13000</v>
      </c>
      <c r="J16" s="11">
        <f>'All '!F28</f>
        <v>0</v>
      </c>
      <c r="K16" s="12">
        <f t="shared" si="5"/>
        <v>19465</v>
      </c>
      <c r="L16" s="12">
        <f t="shared" si="6"/>
        <v>33759</v>
      </c>
    </row>
    <row r="17" spans="1:12" ht="15" customHeight="1" x14ac:dyDescent="0.25">
      <c r="A17" s="10" t="s">
        <v>46</v>
      </c>
      <c r="B17" s="11">
        <f>'All '!B3</f>
        <v>13932</v>
      </c>
      <c r="C17" s="11">
        <f>'All '!F3</f>
        <v>39012</v>
      </c>
      <c r="D17" s="12">
        <f t="shared" si="0"/>
        <v>3251</v>
      </c>
      <c r="E17" s="12">
        <f t="shared" si="1"/>
        <v>32742</v>
      </c>
      <c r="F17" s="12">
        <f t="shared" si="2"/>
        <v>2728.5</v>
      </c>
      <c r="G17" s="12">
        <f t="shared" si="3"/>
        <v>6270</v>
      </c>
      <c r="H17" s="12">
        <f t="shared" si="4"/>
        <v>522.5</v>
      </c>
      <c r="I17" s="11">
        <f>'All '!F6</f>
        <v>10000</v>
      </c>
      <c r="J17" s="11">
        <f>'All '!F5</f>
        <v>7200</v>
      </c>
      <c r="K17" s="12">
        <f t="shared" si="5"/>
        <v>9070</v>
      </c>
      <c r="L17" s="12">
        <f t="shared" si="6"/>
        <v>39942</v>
      </c>
    </row>
    <row r="18" spans="1:12" ht="15" customHeight="1" x14ac:dyDescent="0.25">
      <c r="A18" s="10" t="s">
        <v>47</v>
      </c>
      <c r="B18" s="11">
        <f>'All '!B42</f>
        <v>16044</v>
      </c>
      <c r="C18" s="11">
        <f>'All '!F42</f>
        <v>44928</v>
      </c>
      <c r="D18" s="12">
        <f t="shared" si="0"/>
        <v>3744</v>
      </c>
      <c r="E18" s="12">
        <f t="shared" si="1"/>
        <v>37707</v>
      </c>
      <c r="F18" s="12">
        <f t="shared" si="2"/>
        <v>3142.25</v>
      </c>
      <c r="G18" s="12">
        <f t="shared" si="3"/>
        <v>7221</v>
      </c>
      <c r="H18" s="12">
        <f t="shared" si="4"/>
        <v>601.75</v>
      </c>
      <c r="I18" s="11">
        <f>'All '!F45</f>
        <v>10000</v>
      </c>
      <c r="J18" s="11">
        <f>'All '!F44</f>
        <v>0</v>
      </c>
      <c r="K18" s="12">
        <f t="shared" si="5"/>
        <v>17221</v>
      </c>
      <c r="L18" s="12">
        <f t="shared" si="6"/>
        <v>37707</v>
      </c>
    </row>
    <row r="19" spans="1:12" ht="15" customHeight="1" x14ac:dyDescent="0.25">
      <c r="A19" s="10" t="s">
        <v>13</v>
      </c>
      <c r="B19" s="11">
        <f>'All '!B34</f>
        <v>13404</v>
      </c>
      <c r="C19" s="11">
        <f>'All '!F34</f>
        <v>37536</v>
      </c>
      <c r="D19" s="12">
        <f t="shared" si="0"/>
        <v>3128</v>
      </c>
      <c r="E19" s="12">
        <f t="shared" si="1"/>
        <v>31503</v>
      </c>
      <c r="F19" s="12">
        <f t="shared" si="2"/>
        <v>2625.25</v>
      </c>
      <c r="G19" s="12">
        <f t="shared" si="3"/>
        <v>6033</v>
      </c>
      <c r="H19" s="12">
        <f t="shared" si="4"/>
        <v>502.75</v>
      </c>
      <c r="I19" s="11">
        <f>'All '!F37</f>
        <v>10000</v>
      </c>
      <c r="J19" s="11">
        <f>'All '!F36</f>
        <v>7200</v>
      </c>
      <c r="K19" s="12">
        <f t="shared" si="5"/>
        <v>8833</v>
      </c>
      <c r="L19" s="12">
        <f t="shared" si="6"/>
        <v>38703</v>
      </c>
    </row>
    <row r="21" spans="1:12" ht="15.75" customHeight="1" x14ac:dyDescent="0.25">
      <c r="A21" s="4" t="s">
        <v>48</v>
      </c>
    </row>
    <row r="22" spans="1:12" ht="45.75" customHeight="1" x14ac:dyDescent="0.25">
      <c r="A22" s="9" t="s">
        <v>0</v>
      </c>
      <c r="B22" s="9" t="s">
        <v>32</v>
      </c>
      <c r="C22" s="9" t="s">
        <v>33</v>
      </c>
      <c r="D22" s="9" t="s">
        <v>34</v>
      </c>
      <c r="E22" s="9" t="s">
        <v>35</v>
      </c>
      <c r="F22" s="9" t="s">
        <v>36</v>
      </c>
      <c r="G22" s="9" t="s">
        <v>37</v>
      </c>
      <c r="H22" s="9" t="s">
        <v>38</v>
      </c>
    </row>
    <row r="23" spans="1:12" ht="15" customHeight="1" x14ac:dyDescent="0.25">
      <c r="A23" s="10" t="s">
        <v>15</v>
      </c>
      <c r="B23" s="11">
        <f>'All '!B51</f>
        <v>792</v>
      </c>
      <c r="C23" s="11">
        <f>'All '!F51</f>
        <v>2220</v>
      </c>
      <c r="D23" s="12">
        <f>C23/$B$10</f>
        <v>185</v>
      </c>
      <c r="E23" s="12">
        <f>B23+$B$6*(C23-B23)</f>
        <v>1863</v>
      </c>
      <c r="F23" s="12">
        <f>E23/$B$10</f>
        <v>155.25</v>
      </c>
      <c r="G23" s="12">
        <f>C23-E23</f>
        <v>357</v>
      </c>
      <c r="H23" s="12">
        <f>G23/$B$10</f>
        <v>29.75</v>
      </c>
    </row>
    <row r="24" spans="1:12" ht="15" customHeight="1" x14ac:dyDescent="0.25">
      <c r="A24" s="10" t="s">
        <v>17</v>
      </c>
      <c r="B24" s="11">
        <f>'All '!B55</f>
        <v>1044</v>
      </c>
      <c r="C24" s="11">
        <f>'All '!F55</f>
        <v>2928</v>
      </c>
      <c r="D24" s="12">
        <f>C24/$B$10</f>
        <v>244</v>
      </c>
      <c r="E24" s="12">
        <f>B24+$B$6*(C24-B24)</f>
        <v>2457</v>
      </c>
      <c r="F24" s="12">
        <f>E24/$B$10</f>
        <v>204.75</v>
      </c>
      <c r="G24" s="12">
        <f>C24-E24</f>
        <v>471</v>
      </c>
      <c r="H24" s="12">
        <f>G24/$B$10</f>
        <v>39.25</v>
      </c>
    </row>
    <row r="26" spans="1:12" ht="15.75" customHeight="1" x14ac:dyDescent="0.25">
      <c r="A26" s="4" t="s">
        <v>49</v>
      </c>
    </row>
    <row r="27" spans="1:12" ht="45.75" customHeight="1" x14ac:dyDescent="0.25">
      <c r="A27" s="9" t="s">
        <v>0</v>
      </c>
      <c r="B27" s="9" t="s">
        <v>50</v>
      </c>
      <c r="C27" s="9" t="s">
        <v>51</v>
      </c>
      <c r="D27" s="9" t="s">
        <v>52</v>
      </c>
      <c r="E27" s="9" t="s">
        <v>53</v>
      </c>
      <c r="F27" s="9" t="s">
        <v>54</v>
      </c>
      <c r="G27" s="9" t="s">
        <v>55</v>
      </c>
      <c r="H27" s="9" t="s">
        <v>56</v>
      </c>
      <c r="I27" s="9" t="s">
        <v>57</v>
      </c>
    </row>
    <row r="28" spans="1:12" ht="15" customHeight="1" x14ac:dyDescent="0.25">
      <c r="A28" s="10" t="s">
        <v>46</v>
      </c>
      <c r="B28" s="12">
        <f>J17</f>
        <v>7200</v>
      </c>
      <c r="C28" s="12">
        <f>B28*$B$9/$B$8</f>
        <v>2160</v>
      </c>
      <c r="D28" s="12">
        <f>L17</f>
        <v>39942</v>
      </c>
      <c r="E28" s="12">
        <f>E17+C28</f>
        <v>34902</v>
      </c>
      <c r="F28" s="12">
        <f>K17</f>
        <v>9070</v>
      </c>
      <c r="G28" s="12">
        <f>G17+I17-C28</f>
        <v>14110</v>
      </c>
      <c r="H28" s="12">
        <f>E28-D28</f>
        <v>-5040</v>
      </c>
      <c r="I28" s="12">
        <f>G28-F28</f>
        <v>5040</v>
      </c>
    </row>
    <row r="29" spans="1:12" ht="15" customHeight="1" x14ac:dyDescent="0.25">
      <c r="A29" s="10" t="s">
        <v>13</v>
      </c>
      <c r="B29" s="12">
        <f>J19</f>
        <v>7200</v>
      </c>
      <c r="C29" s="12">
        <f>B29*$B$9/$B$8</f>
        <v>2160</v>
      </c>
      <c r="D29" s="12">
        <f>L19</f>
        <v>38703</v>
      </c>
      <c r="E29" s="12">
        <f>E19+C29</f>
        <v>33663</v>
      </c>
      <c r="F29" s="12">
        <f>K19</f>
        <v>8833</v>
      </c>
      <c r="G29" s="12">
        <f>G19+I19-C29</f>
        <v>13873</v>
      </c>
      <c r="H29" s="12">
        <f>E29-D29</f>
        <v>-5040</v>
      </c>
      <c r="I29" s="12">
        <f>G29-F29</f>
        <v>5040</v>
      </c>
    </row>
    <row r="31" spans="1:12" ht="15.75" x14ac:dyDescent="0.25">
      <c r="A31" s="4" t="s">
        <v>58</v>
      </c>
    </row>
    <row r="32" spans="1:12" ht="15" customHeight="1" x14ac:dyDescent="0.25">
      <c r="A32" s="9" t="s">
        <v>0</v>
      </c>
      <c r="B32" s="9" t="s">
        <v>32</v>
      </c>
      <c r="C32" s="9" t="s">
        <v>33</v>
      </c>
      <c r="D32" s="9" t="s">
        <v>34</v>
      </c>
      <c r="E32" s="9" t="s">
        <v>35</v>
      </c>
      <c r="F32" s="9" t="s">
        <v>36</v>
      </c>
      <c r="G32" s="9" t="s">
        <v>37</v>
      </c>
      <c r="H32" s="9" t="s">
        <v>38</v>
      </c>
      <c r="I32" s="9" t="s">
        <v>39</v>
      </c>
      <c r="J32" s="9" t="s">
        <v>40</v>
      </c>
      <c r="K32" s="9" t="s">
        <v>41</v>
      </c>
      <c r="L32" s="9" t="s">
        <v>42</v>
      </c>
    </row>
    <row r="33" spans="1:12" ht="41.25" customHeight="1" x14ac:dyDescent="0.25">
      <c r="A33" s="10" t="s">
        <v>19</v>
      </c>
      <c r="B33" s="11">
        <f>'All '!B61</f>
        <v>11460</v>
      </c>
      <c r="C33" s="11">
        <f>'All '!F61</f>
        <v>32088</v>
      </c>
      <c r="D33" s="12">
        <f>C33/$B$10</f>
        <v>2674</v>
      </c>
      <c r="E33" s="12">
        <f>B33+$B$6*(C33-B33)</f>
        <v>26931</v>
      </c>
      <c r="F33" s="12">
        <f>E33/$B$10</f>
        <v>2244.25</v>
      </c>
      <c r="G33" s="12">
        <f>C33-E33</f>
        <v>5157</v>
      </c>
      <c r="H33" s="12">
        <f>G33/$B$10</f>
        <v>429.75</v>
      </c>
      <c r="I33" s="11">
        <f>'All '!F64</f>
        <v>13000</v>
      </c>
      <c r="J33" s="11">
        <f>'All '!F63</f>
        <v>0</v>
      </c>
      <c r="K33" s="12">
        <f>G33+I33-J33</f>
        <v>18157</v>
      </c>
      <c r="L33" s="12">
        <f>E33+J33</f>
        <v>26931</v>
      </c>
    </row>
    <row r="34" spans="1:12" ht="15" customHeight="1" x14ac:dyDescent="0.25">
      <c r="A34" s="10" t="s">
        <v>20</v>
      </c>
      <c r="B34" s="11">
        <f>'All '!B68</f>
        <v>12708</v>
      </c>
      <c r="C34" s="11">
        <f>'All '!F68</f>
        <v>35580</v>
      </c>
      <c r="D34" s="12">
        <f>C34/$B$10</f>
        <v>2965</v>
      </c>
      <c r="E34" s="12">
        <f>B34+$B$6*(C34-B34)</f>
        <v>29862</v>
      </c>
      <c r="F34" s="12">
        <f>E34/$B$10</f>
        <v>2488.5</v>
      </c>
      <c r="G34" s="12">
        <f>C34-E34</f>
        <v>5718</v>
      </c>
      <c r="H34" s="12">
        <f>G34/$B$10</f>
        <v>476.5</v>
      </c>
      <c r="I34" s="11">
        <f>'All '!F71</f>
        <v>10000</v>
      </c>
      <c r="J34" s="11">
        <f>'All '!F70</f>
        <v>0</v>
      </c>
      <c r="K34" s="12">
        <f>G34+I34-J34</f>
        <v>15718</v>
      </c>
      <c r="L34" s="12">
        <f>E34+J34</f>
        <v>29862</v>
      </c>
    </row>
    <row r="35" spans="1:12" ht="15" customHeight="1" x14ac:dyDescent="0.25">
      <c r="A35" s="10" t="s">
        <v>21</v>
      </c>
      <c r="B35" s="11">
        <f>'All '!B75</f>
        <v>14952</v>
      </c>
      <c r="C35" s="11">
        <f>'All '!F75</f>
        <v>41868</v>
      </c>
      <c r="D35" s="12">
        <f>C35/$B$10</f>
        <v>3489</v>
      </c>
      <c r="E35" s="12">
        <f>B35+$B$6*(C35-B35)</f>
        <v>35139</v>
      </c>
      <c r="F35" s="12">
        <f>E35/$B$10</f>
        <v>2928.25</v>
      </c>
      <c r="G35" s="12">
        <f>C35-E35</f>
        <v>6729</v>
      </c>
      <c r="H35" s="12">
        <f>G35/$B$10</f>
        <v>560.75</v>
      </c>
      <c r="I35" s="11">
        <f>'All '!F78</f>
        <v>8000</v>
      </c>
      <c r="J35" s="11">
        <f>'All '!F77</f>
        <v>0</v>
      </c>
      <c r="K35" s="12">
        <f>G35+I35-J35</f>
        <v>14729</v>
      </c>
      <c r="L35" s="12">
        <f>E35+J35</f>
        <v>35139</v>
      </c>
    </row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5" customHeight="1" x14ac:dyDescent="0.25"/>
    <row r="47" spans="1:12" ht="15" customHeight="1" x14ac:dyDescent="0.25"/>
    <row r="48" spans="1:12" ht="15" customHeight="1" x14ac:dyDescent="0.25"/>
    <row r="49" ht="15" customHeight="1" x14ac:dyDescent="0.25"/>
    <row r="50" ht="15" customHeight="1" x14ac:dyDescent="0.25"/>
    <row r="51" ht="15" customHeight="1" x14ac:dyDescent="0.25"/>
    <row r="53" ht="15" customHeight="1" x14ac:dyDescent="0.25"/>
    <row r="54" ht="41.25" customHeight="1" x14ac:dyDescent="0.25"/>
    <row r="55" ht="15" customHeight="1" x14ac:dyDescent="0.25"/>
    <row r="57" ht="15" customHeight="1" x14ac:dyDescent="0.25"/>
    <row r="58" ht="41.2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</sheetData>
  <sheetProtection algorithmName="SHA-512" hashValue="ITAOKR4PbMlGFLsKSeki2rd+dY5OCABDnu/k/pPlEXoZuT/is7qsbJCP2ioHUIsXEPz07WuR/E20gJB6S1w+Tg==" saltValue="Sd3xz8Jrs6Q0xWzkE3P7VA==" spinCount="100000" sheet="1" objects="1" scenarios="1"/>
  <mergeCells count="1">
    <mergeCell ref="A5:H5"/>
  </mergeCells>
  <pageMargins left="0.7" right="0.7" top="0.75" bottom="0.75" header="0.511811023622047" footer="0.511811023622047"/>
  <pageSetup paperSize="5" scale="6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 </vt:lpstr>
      <vt:lpstr>Single</vt:lpstr>
      <vt:lpstr>Plus 1 Dependent</vt:lpstr>
      <vt:lpstr>Family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Janey Griggs Salazar</dc:creator>
  <dc:description/>
  <cp:lastModifiedBy>Janey Griggs Salazar</cp:lastModifiedBy>
  <cp:revision>0</cp:revision>
  <cp:lastPrinted>2026-09-15T17:17:05Z</cp:lastPrinted>
  <dcterms:created xsi:type="dcterms:W3CDTF">2026-07-29T15:43:39Z</dcterms:created>
  <dcterms:modified xsi:type="dcterms:W3CDTF">2026-09-15T17:18:18Z</dcterms:modified>
  <dc:language>en-US</dc:language>
</cp:coreProperties>
</file>